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xWindow="360" yWindow="255" windowWidth="7515" windowHeight="6030" firstSheet="12" activeTab="12"/>
  </bookViews>
  <sheets>
    <sheet name="foxz" sheetId="40" state="veryHidden" r:id="rId1"/>
    <sheet name="TONG NGUON" sheetId="42" state="hidden" r:id="rId2"/>
    <sheet name="bieu theo chủ đầu tư" sheetId="43" state="hidden" r:id="rId3"/>
    <sheet name="Bieu 01_NSTW" sheetId="25" state="hidden" r:id="rId4"/>
    <sheet name="Sheet1" sheetId="44" state="hidden" r:id="rId5"/>
    <sheet name="Biểu 4 MTQG" sheetId="30" state="hidden" r:id="rId6"/>
    <sheet name="Bieu 03_Du an Quyet toan" sheetId="38" state="hidden" r:id="rId7"/>
    <sheet name="Bieu 04_ODA" sheetId="33" state="hidden" r:id="rId8"/>
    <sheet name="Bieu5a ODA (NSDP)" sheetId="32" state="hidden" r:id="rId9"/>
    <sheet name="Bieu số 5b ODA-NSTW" sheetId="28" state="hidden" r:id="rId10"/>
    <sheet name="Biểu 6 Khởi công mới" sheetId="31" state="hidden" r:id="rId11"/>
    <sheet name="Bieu 05_SDD, XSKT" sheetId="34" state="hidden" r:id="rId12"/>
    <sheet name="Biểu kèm theo KH 2025" sheetId="41" r:id="rId13"/>
    <sheet name="Bieu 03_CTMTQG" sheetId="39" state="hidden" r:id="rId14"/>
    <sheet name="Biểu số 4 CTMTQG" sheetId="22" state="hidden" r:id="rId15"/>
    <sheet name="Thu SĐat" sheetId="35" state="hidden" r:id="rId16"/>
    <sheet name="ND 57" sheetId="36" state="hidden" r:id="rId17"/>
    <sheet name="khv 2025 - CTMT" sheetId="45" state="hidden" r:id="rId18"/>
  </sheets>
  <externalReferences>
    <externalReference r:id="rId19"/>
    <externalReference r:id="rId20"/>
    <externalReference r:id="rId21"/>
  </externalReferences>
  <definedNames>
    <definedName name="_________a1" localSheetId="12" hidden="1">{"'Sheet1'!$L$16"}</definedName>
    <definedName name="_________a1" hidden="1">{"'Sheet1'!$L$16"}</definedName>
    <definedName name="_________ban2" localSheetId="12" hidden="1">{"'Sheet1'!$L$16"}</definedName>
    <definedName name="_________ban2" hidden="1">{"'Sheet1'!$L$16"}</definedName>
    <definedName name="_________h1" localSheetId="12" hidden="1">{"'Sheet1'!$L$16"}</definedName>
    <definedName name="_________h1" hidden="1">{"'Sheet1'!$L$16"}</definedName>
    <definedName name="_________hu1" localSheetId="12" hidden="1">{"'Sheet1'!$L$16"}</definedName>
    <definedName name="_________hu1" hidden="1">{"'Sheet1'!$L$16"}</definedName>
    <definedName name="_________hu2" localSheetId="12" hidden="1">{"'Sheet1'!$L$16"}</definedName>
    <definedName name="_________hu2" hidden="1">{"'Sheet1'!$L$16"}</definedName>
    <definedName name="_________hu5" localSheetId="12" hidden="1">{"'Sheet1'!$L$16"}</definedName>
    <definedName name="_________hu5" hidden="1">{"'Sheet1'!$L$16"}</definedName>
    <definedName name="_________hu6" localSheetId="12" hidden="1">{"'Sheet1'!$L$16"}</definedName>
    <definedName name="_________hu6" hidden="1">{"'Sheet1'!$L$16"}</definedName>
    <definedName name="_________M36" localSheetId="12" hidden="1">{"'Sheet1'!$L$16"}</definedName>
    <definedName name="_________M36" hidden="1">{"'Sheet1'!$L$16"}</definedName>
    <definedName name="_________PA3" localSheetId="12" hidden="1">{"'Sheet1'!$L$16"}</definedName>
    <definedName name="_________PA3" hidden="1">{"'Sheet1'!$L$16"}</definedName>
    <definedName name="_________Tru21" localSheetId="12" hidden="1">{"'Sheet1'!$L$16"}</definedName>
    <definedName name="_________Tru21" hidden="1">{"'Sheet1'!$L$16"}</definedName>
    <definedName name="________a1" localSheetId="12" hidden="1">{"'Sheet1'!$L$16"}</definedName>
    <definedName name="________a1" hidden="1">{"'Sheet1'!$L$16"}</definedName>
    <definedName name="________h1" localSheetId="12" hidden="1">{"'Sheet1'!$L$16"}</definedName>
    <definedName name="________h1" hidden="1">{"'Sheet1'!$L$16"}</definedName>
    <definedName name="________hu1" localSheetId="12" hidden="1">{"'Sheet1'!$L$16"}</definedName>
    <definedName name="________hu1" hidden="1">{"'Sheet1'!$L$16"}</definedName>
    <definedName name="________hu2" localSheetId="12" hidden="1">{"'Sheet1'!$L$16"}</definedName>
    <definedName name="________hu2" hidden="1">{"'Sheet1'!$L$16"}</definedName>
    <definedName name="________hu5" localSheetId="12" hidden="1">{"'Sheet1'!$L$16"}</definedName>
    <definedName name="________hu5" hidden="1">{"'Sheet1'!$L$16"}</definedName>
    <definedName name="________hu6" localSheetId="12" hidden="1">{"'Sheet1'!$L$16"}</definedName>
    <definedName name="________hu6" hidden="1">{"'Sheet1'!$L$16"}</definedName>
    <definedName name="_______a1" localSheetId="12" hidden="1">{"'Sheet1'!$L$16"}</definedName>
    <definedName name="_______a1" hidden="1">{"'Sheet1'!$L$16"}</definedName>
    <definedName name="_______ban2" localSheetId="12" hidden="1">{"'Sheet1'!$L$16"}</definedName>
    <definedName name="_______ban2" hidden="1">{"'Sheet1'!$L$16"}</definedName>
    <definedName name="_______h1" localSheetId="12" hidden="1">{"'Sheet1'!$L$16"}</definedName>
    <definedName name="_______h1" hidden="1">{"'Sheet1'!$L$16"}</definedName>
    <definedName name="_______hu1" localSheetId="12" hidden="1">{"'Sheet1'!$L$16"}</definedName>
    <definedName name="_______hu1" hidden="1">{"'Sheet1'!$L$16"}</definedName>
    <definedName name="_______hu2" localSheetId="12" hidden="1">{"'Sheet1'!$L$16"}</definedName>
    <definedName name="_______hu2" hidden="1">{"'Sheet1'!$L$16"}</definedName>
    <definedName name="_______hu5" localSheetId="12" hidden="1">{"'Sheet1'!$L$16"}</definedName>
    <definedName name="_______hu5" hidden="1">{"'Sheet1'!$L$16"}</definedName>
    <definedName name="_______hu6" localSheetId="12" hidden="1">{"'Sheet1'!$L$16"}</definedName>
    <definedName name="_______hu6" hidden="1">{"'Sheet1'!$L$16"}</definedName>
    <definedName name="_______M36" localSheetId="12" hidden="1">{"'Sheet1'!$L$16"}</definedName>
    <definedName name="_______M36" hidden="1">{"'Sheet1'!$L$16"}</definedName>
    <definedName name="_______PA3" localSheetId="12" hidden="1">{"'Sheet1'!$L$16"}</definedName>
    <definedName name="_______PA3" hidden="1">{"'Sheet1'!$L$16"}</definedName>
    <definedName name="_______Tru21" localSheetId="12" hidden="1">{"'Sheet1'!$L$16"}</definedName>
    <definedName name="_______Tru21" hidden="1">{"'Sheet1'!$L$16"}</definedName>
    <definedName name="______a1" localSheetId="12" hidden="1">{"'Sheet1'!$L$16"}</definedName>
    <definedName name="______a1" hidden="1">{"'Sheet1'!$L$16"}</definedName>
    <definedName name="______B1" localSheetId="12" hidden="1">{"'Sheet1'!$L$16"}</definedName>
    <definedName name="______B1" hidden="1">{"'Sheet1'!$L$16"}</definedName>
    <definedName name="______ban2" localSheetId="12" hidden="1">{"'Sheet1'!$L$16"}</definedName>
    <definedName name="______ban2" hidden="1">{"'Sheet1'!$L$16"}</definedName>
    <definedName name="______f5" localSheetId="12" hidden="1">{"'Sheet1'!$L$16"}</definedName>
    <definedName name="______f5" hidden="1">{"'Sheet1'!$L$16"}</definedName>
    <definedName name="______Goi8" localSheetId="12" hidden="1">{"'Sheet1'!$L$16"}</definedName>
    <definedName name="______Goi8" hidden="1">{"'Sheet1'!$L$16"}</definedName>
    <definedName name="______h1" localSheetId="12" hidden="1">{"'Sheet1'!$L$16"}</definedName>
    <definedName name="______h1" hidden="1">{"'Sheet1'!$L$16"}</definedName>
    <definedName name="______hu1" localSheetId="12" hidden="1">{"'Sheet1'!$L$16"}</definedName>
    <definedName name="______hu1" hidden="1">{"'Sheet1'!$L$16"}</definedName>
    <definedName name="______hu2" localSheetId="12" hidden="1">{"'Sheet1'!$L$16"}</definedName>
    <definedName name="______hu2" hidden="1">{"'Sheet1'!$L$16"}</definedName>
    <definedName name="______hu5" localSheetId="12" hidden="1">{"'Sheet1'!$L$16"}</definedName>
    <definedName name="______hu5" hidden="1">{"'Sheet1'!$L$16"}</definedName>
    <definedName name="______hu6" localSheetId="12" hidden="1">{"'Sheet1'!$L$16"}</definedName>
    <definedName name="______hu6" hidden="1">{"'Sheet1'!$L$16"}</definedName>
    <definedName name="______km03" localSheetId="12" hidden="1">{"'Sheet1'!$L$16"}</definedName>
    <definedName name="______km03" hidden="1">{"'Sheet1'!$L$16"}</definedName>
    <definedName name="______Lan1" localSheetId="12" hidden="1">{"'Sheet1'!$L$16"}</definedName>
    <definedName name="______Lan1" hidden="1">{"'Sheet1'!$L$16"}</definedName>
    <definedName name="______LAN3" localSheetId="12" hidden="1">{"'Sheet1'!$L$16"}</definedName>
    <definedName name="______LAN3" hidden="1">{"'Sheet1'!$L$16"}</definedName>
    <definedName name="______M36" localSheetId="12" hidden="1">{"'Sheet1'!$L$16"}</definedName>
    <definedName name="______M36" hidden="1">{"'Sheet1'!$L$16"}</definedName>
    <definedName name="______NSO2" localSheetId="12" hidden="1">{"'Sheet1'!$L$16"}</definedName>
    <definedName name="______NSO2" hidden="1">{"'Sheet1'!$L$16"}</definedName>
    <definedName name="______PA3" localSheetId="12" hidden="1">{"'Sheet1'!$L$16"}</definedName>
    <definedName name="______PA3" hidden="1">{"'Sheet1'!$L$16"}</definedName>
    <definedName name="______phu2" localSheetId="12" hidden="1">{"'Sheet1'!$L$16"}</definedName>
    <definedName name="______phu2" hidden="1">{"'Sheet1'!$L$16"}</definedName>
    <definedName name="______td1" localSheetId="12" hidden="1">{"'Sheet1'!$L$16"}</definedName>
    <definedName name="______td1" hidden="1">{"'Sheet1'!$L$16"}</definedName>
    <definedName name="______TO14" localSheetId="12" hidden="1">{"'Sheet1'!$L$16"}</definedName>
    <definedName name="______TO14" hidden="1">{"'Sheet1'!$L$16"}</definedName>
    <definedName name="______Tru21" localSheetId="12" hidden="1">{"'Sheet1'!$L$16"}</definedName>
    <definedName name="______Tru21" hidden="1">{"'Sheet1'!$L$16"}</definedName>
    <definedName name="______tt3" localSheetId="12" hidden="1">{"'Sheet1'!$L$16"}</definedName>
    <definedName name="______tt3" hidden="1">{"'Sheet1'!$L$16"}</definedName>
    <definedName name="______VC5" localSheetId="12" hidden="1">{"'Sheet1'!$L$16"}</definedName>
    <definedName name="______VC5" hidden="1">{"'Sheet1'!$L$16"}</definedName>
    <definedName name="_____a1" localSheetId="12"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localSheetId="12" hidden="1">{"'Sheet1'!$L$16"}</definedName>
    <definedName name="_____B1" hidden="1">{"'Sheet1'!$L$16"}</definedName>
    <definedName name="_____ban2" localSheetId="12" hidden="1">{"'Sheet1'!$L$16"}</definedName>
    <definedName name="_____ban2" hidden="1">{"'Sheet1'!$L$16"}</definedName>
    <definedName name="_____f5" localSheetId="12" hidden="1">{"'Sheet1'!$L$16"}</definedName>
    <definedName name="_____f5" hidden="1">{"'Sheet1'!$L$16"}</definedName>
    <definedName name="_____Goi8" localSheetId="12" hidden="1">{"'Sheet1'!$L$16"}</definedName>
    <definedName name="_____Goi8" hidden="1">{"'Sheet1'!$L$16"}</definedName>
    <definedName name="_____h1" localSheetId="12" hidden="1">{"'Sheet1'!$L$16"}</definedName>
    <definedName name="_____h1" hidden="1">{"'Sheet1'!$L$16"}</definedName>
    <definedName name="_____hu1" localSheetId="12" hidden="1">{"'Sheet1'!$L$16"}</definedName>
    <definedName name="_____hu1" hidden="1">{"'Sheet1'!$L$16"}</definedName>
    <definedName name="_____hu2" localSheetId="12" hidden="1">{"'Sheet1'!$L$16"}</definedName>
    <definedName name="_____hu2" hidden="1">{"'Sheet1'!$L$16"}</definedName>
    <definedName name="_____hu5" localSheetId="12" hidden="1">{"'Sheet1'!$L$16"}</definedName>
    <definedName name="_____hu5" hidden="1">{"'Sheet1'!$L$16"}</definedName>
    <definedName name="_____hu6" localSheetId="12" hidden="1">{"'Sheet1'!$L$16"}</definedName>
    <definedName name="_____hu6" hidden="1">{"'Sheet1'!$L$16"}</definedName>
    <definedName name="_____km03" localSheetId="12" hidden="1">{"'Sheet1'!$L$16"}</definedName>
    <definedName name="_____km03" hidden="1">{"'Sheet1'!$L$16"}</definedName>
    <definedName name="_____Lan1" localSheetId="12" hidden="1">{"'Sheet1'!$L$16"}</definedName>
    <definedName name="_____Lan1" hidden="1">{"'Sheet1'!$L$16"}</definedName>
    <definedName name="_____LAN3" localSheetId="12" hidden="1">{"'Sheet1'!$L$16"}</definedName>
    <definedName name="_____LAN3" hidden="1">{"'Sheet1'!$L$16"}</definedName>
    <definedName name="_____M36" localSheetId="12" hidden="1">{"'Sheet1'!$L$16"}</definedName>
    <definedName name="_____M36" hidden="1">{"'Sheet1'!$L$16"}</definedName>
    <definedName name="_____NSO2" localSheetId="12" hidden="1">{"'Sheet1'!$L$16"}</definedName>
    <definedName name="_____NSO2" hidden="1">{"'Sheet1'!$L$16"}</definedName>
    <definedName name="_____PA3" localSheetId="12" hidden="1">{"'Sheet1'!$L$16"}</definedName>
    <definedName name="_____PA3" hidden="1">{"'Sheet1'!$L$16"}</definedName>
    <definedName name="_____phu2" localSheetId="12" hidden="1">{"'Sheet1'!$L$16"}</definedName>
    <definedName name="_____phu2" hidden="1">{"'Sheet1'!$L$16"}</definedName>
    <definedName name="_____td1" localSheetId="12" hidden="1">{"'Sheet1'!$L$16"}</definedName>
    <definedName name="_____td1" hidden="1">{"'Sheet1'!$L$16"}</definedName>
    <definedName name="_____TO14" localSheetId="12" hidden="1">{"'Sheet1'!$L$16"}</definedName>
    <definedName name="_____TO14" hidden="1">{"'Sheet1'!$L$16"}</definedName>
    <definedName name="_____Tru21" localSheetId="12" hidden="1">{"'Sheet1'!$L$16"}</definedName>
    <definedName name="_____Tru21" hidden="1">{"'Sheet1'!$L$16"}</definedName>
    <definedName name="_____tt3" localSheetId="12" hidden="1">{"'Sheet1'!$L$16"}</definedName>
    <definedName name="_____tt3" hidden="1">{"'Sheet1'!$L$16"}</definedName>
    <definedName name="_____VC5" localSheetId="12" hidden="1">{"'Sheet1'!$L$16"}</definedName>
    <definedName name="_____VC5" hidden="1">{"'Sheet1'!$L$16"}</definedName>
    <definedName name="____a1" localSheetId="1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2" hidden="1">{"'Sheet1'!$L$16"}</definedName>
    <definedName name="____B1" hidden="1">{"'Sheet1'!$L$16"}</definedName>
    <definedName name="____ban2" localSheetId="12" hidden="1">{"'Sheet1'!$L$16"}</definedName>
    <definedName name="____ban2" hidden="1">{"'Sheet1'!$L$16"}</definedName>
    <definedName name="____cep1" localSheetId="12" hidden="1">{"'Sheet1'!$L$16"}</definedName>
    <definedName name="____cep1" hidden="1">{"'Sheet1'!$L$16"}</definedName>
    <definedName name="____Coc39" localSheetId="12" hidden="1">{"'Sheet1'!$L$16"}</definedName>
    <definedName name="____Coc39" hidden="1">{"'Sheet1'!$L$16"}</definedName>
    <definedName name="____Goi8" localSheetId="12" hidden="1">{"'Sheet1'!$L$16"}</definedName>
    <definedName name="____Goi8" hidden="1">{"'Sheet1'!$L$16"}</definedName>
    <definedName name="____h1" localSheetId="12" hidden="1">{"'Sheet1'!$L$16"}</definedName>
    <definedName name="____h1" hidden="1">{"'Sheet1'!$L$16"}</definedName>
    <definedName name="____hu1" localSheetId="12" hidden="1">{"'Sheet1'!$L$16"}</definedName>
    <definedName name="____hu1" hidden="1">{"'Sheet1'!$L$16"}</definedName>
    <definedName name="____hu2" localSheetId="12" hidden="1">{"'Sheet1'!$L$16"}</definedName>
    <definedName name="____hu2" hidden="1">{"'Sheet1'!$L$16"}</definedName>
    <definedName name="____hu5" localSheetId="12" hidden="1">{"'Sheet1'!$L$16"}</definedName>
    <definedName name="____hu5" hidden="1">{"'Sheet1'!$L$16"}</definedName>
    <definedName name="____hu6" localSheetId="12" hidden="1">{"'Sheet1'!$L$16"}</definedName>
    <definedName name="____hu6" hidden="1">{"'Sheet1'!$L$16"}</definedName>
    <definedName name="____KH08" hidden="1">{#N/A,#N/A,FALSE,"Chi tiÆt"}</definedName>
    <definedName name="____LAN3" localSheetId="12" hidden="1">{"'Sheet1'!$L$16"}</definedName>
    <definedName name="____LAN3" hidden="1">{"'Sheet1'!$L$16"}</definedName>
    <definedName name="____lk2" localSheetId="12" hidden="1">{"'Sheet1'!$L$16"}</definedName>
    <definedName name="____lk2" hidden="1">{"'Sheet1'!$L$16"}</definedName>
    <definedName name="____M36" localSheetId="12" hidden="1">{"'Sheet1'!$L$16"}</definedName>
    <definedName name="____M36" hidden="1">{"'Sheet1'!$L$16"}</definedName>
    <definedName name="____NSO2" localSheetId="12" hidden="1">{"'Sheet1'!$L$16"}</definedName>
    <definedName name="____NSO2" hidden="1">{"'Sheet1'!$L$16"}</definedName>
    <definedName name="____PA3" localSheetId="12" hidden="1">{"'Sheet1'!$L$16"}</definedName>
    <definedName name="____PA3" hidden="1">{"'Sheet1'!$L$16"}</definedName>
    <definedName name="____Pl2" localSheetId="12" hidden="1">{"'Sheet1'!$L$16"}</definedName>
    <definedName name="____Pl2" hidden="1">{"'Sheet1'!$L$16"}</definedName>
    <definedName name="____Tru21" localSheetId="12" hidden="1">{"'Sheet1'!$L$16"}</definedName>
    <definedName name="____Tru21" hidden="1">{"'Sheet1'!$L$16"}</definedName>
    <definedName name="____tt3" localSheetId="12" hidden="1">{"'Sheet1'!$L$16"}</definedName>
    <definedName name="____tt3" hidden="1">{"'Sheet1'!$L$16"}</definedName>
    <definedName name="____TT31" localSheetId="12" hidden="1">{"'Sheet1'!$L$16"}</definedName>
    <definedName name="____TT31" hidden="1">{"'Sheet1'!$L$16"}</definedName>
    <definedName name="____xlfn.BAHTTEXT" hidden="1">#NAME?</definedName>
    <definedName name="___a1" localSheetId="12"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1" localSheetId="12" hidden="1">{"'Sheet1'!$L$16"}</definedName>
    <definedName name="___B1" hidden="1">{"'Sheet1'!$L$16"}</definedName>
    <definedName name="___ban2" localSheetId="12" hidden="1">{"'Sheet1'!$L$16"}</definedName>
    <definedName name="___ban2" hidden="1">{"'Sheet1'!$L$16"}</definedName>
    <definedName name="___cep1" localSheetId="12" hidden="1">{"'Sheet1'!$L$16"}</definedName>
    <definedName name="___cep1" hidden="1">{"'Sheet1'!$L$16"}</definedName>
    <definedName name="___Coc39" localSheetId="12" hidden="1">{"'Sheet1'!$L$16"}</definedName>
    <definedName name="___Coc39" hidden="1">{"'Sheet1'!$L$16"}</definedName>
    <definedName name="___ct2005" localSheetId="12" hidden="1">{"'Sheet1'!$L$16"}</definedName>
    <definedName name="___ct2005" hidden="1">{"'Sheet1'!$L$16"}</definedName>
    <definedName name="___Goi8" localSheetId="12" hidden="1">{"'Sheet1'!$L$16"}</definedName>
    <definedName name="___Goi8" hidden="1">{"'Sheet1'!$L$16"}</definedName>
    <definedName name="___h1" localSheetId="12" hidden="1">{"'Sheet1'!$L$16"}</definedName>
    <definedName name="___h1" hidden="1">{"'Sheet1'!$L$16"}</definedName>
    <definedName name="___hu1" localSheetId="12" hidden="1">{"'Sheet1'!$L$16"}</definedName>
    <definedName name="___hu1" hidden="1">{"'Sheet1'!$L$16"}</definedName>
    <definedName name="___hu2" localSheetId="12" hidden="1">{"'Sheet1'!$L$16"}</definedName>
    <definedName name="___hu2" hidden="1">{"'Sheet1'!$L$16"}</definedName>
    <definedName name="___hu5" localSheetId="12" hidden="1">{"'Sheet1'!$L$16"}</definedName>
    <definedName name="___hu5" hidden="1">{"'Sheet1'!$L$16"}</definedName>
    <definedName name="___hu6" localSheetId="12" hidden="1">{"'Sheet1'!$L$16"}</definedName>
    <definedName name="___hu6" hidden="1">{"'Sheet1'!$L$16"}</definedName>
    <definedName name="___KH08" hidden="1">{#N/A,#N/A,FALSE,"Chi tiÆt"}</definedName>
    <definedName name="___LAN3" localSheetId="12" hidden="1">{"'Sheet1'!$L$16"}</definedName>
    <definedName name="___LAN3" hidden="1">{"'Sheet1'!$L$16"}</definedName>
    <definedName name="___lk2" localSheetId="12" hidden="1">{"'Sheet1'!$L$16"}</definedName>
    <definedName name="___lk2" hidden="1">{"'Sheet1'!$L$16"}</definedName>
    <definedName name="___M36" localSheetId="12" hidden="1">{"'Sheet1'!$L$16"}</definedName>
    <definedName name="___M36" hidden="1">{"'Sheet1'!$L$16"}</definedName>
    <definedName name="___NSO2" localSheetId="12" hidden="1">{"'Sheet1'!$L$16"}</definedName>
    <definedName name="___NSO2" hidden="1">{"'Sheet1'!$L$16"}</definedName>
    <definedName name="___PA3" localSheetId="12" hidden="1">{"'Sheet1'!$L$16"}</definedName>
    <definedName name="___PA3" hidden="1">{"'Sheet1'!$L$16"}</definedName>
    <definedName name="___Pl2" localSheetId="12" hidden="1">{"'Sheet1'!$L$16"}</definedName>
    <definedName name="___Pl2" hidden="1">{"'Sheet1'!$L$16"}</definedName>
    <definedName name="___PL3" hidden="1">#REF!</definedName>
    <definedName name="___t2" localSheetId="12" hidden="1">{"'Sheet1'!$L$16"}</definedName>
    <definedName name="___t2" hidden="1">{"'Sheet1'!$L$16"}</definedName>
    <definedName name="___td1" localSheetId="12" hidden="1">{"'Sheet1'!$L$16"}</definedName>
    <definedName name="___td1" hidden="1">{"'Sheet1'!$L$16"}</definedName>
    <definedName name="___Tru21" localSheetId="12" hidden="1">{"'Sheet1'!$L$16"}</definedName>
    <definedName name="___Tru21" hidden="1">{"'Sheet1'!$L$16"}</definedName>
    <definedName name="___tt3" localSheetId="12" hidden="1">{"'Sheet1'!$L$16"}</definedName>
    <definedName name="___tt3" hidden="1">{"'Sheet1'!$L$16"}</definedName>
    <definedName name="___TT31" localSheetId="12" hidden="1">{"'Sheet1'!$L$16"}</definedName>
    <definedName name="___TT31" hidden="1">{"'Sheet1'!$L$16"}</definedName>
    <definedName name="___xlfn.BAHTTEXT" hidden="1">#NAME?</definedName>
    <definedName name="__a1" localSheetId="12"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12" hidden="1">{"'Sheet1'!$L$16"}</definedName>
    <definedName name="__B1" hidden="1">{"'Sheet1'!$L$16"}</definedName>
    <definedName name="__ban2" localSheetId="12" hidden="1">{"'Sheet1'!$L$16"}</definedName>
    <definedName name="__ban2" hidden="1">{"'Sheet1'!$L$16"}</definedName>
    <definedName name="__cep1" localSheetId="12" hidden="1">{"'Sheet1'!$L$16"}</definedName>
    <definedName name="__cep1" hidden="1">{"'Sheet1'!$L$16"}</definedName>
    <definedName name="__Coc39" localSheetId="12" hidden="1">{"'Sheet1'!$L$16"}</definedName>
    <definedName name="__Coc39" hidden="1">{"'Sheet1'!$L$16"}</definedName>
    <definedName name="__ct2005" localSheetId="12" hidden="1">{"'Sheet1'!$L$16"}</definedName>
    <definedName name="__ct2005" hidden="1">{"'Sheet1'!$L$16"}</definedName>
    <definedName name="__Goi8" localSheetId="12" hidden="1">{"'Sheet1'!$L$16"}</definedName>
    <definedName name="__Goi8" hidden="1">{"'Sheet1'!$L$16"}</definedName>
    <definedName name="__h1" localSheetId="12" hidden="1">{"'Sheet1'!$L$16"}</definedName>
    <definedName name="__h1" hidden="1">{"'Sheet1'!$L$16"}</definedName>
    <definedName name="__hu1" localSheetId="12" hidden="1">{"'Sheet1'!$L$16"}</definedName>
    <definedName name="__hu1" hidden="1">{"'Sheet1'!$L$16"}</definedName>
    <definedName name="__hu2" localSheetId="12" hidden="1">{"'Sheet1'!$L$16"}</definedName>
    <definedName name="__hu2" hidden="1">{"'Sheet1'!$L$16"}</definedName>
    <definedName name="__hu5" localSheetId="12" hidden="1">{"'Sheet1'!$L$16"}</definedName>
    <definedName name="__hu5" hidden="1">{"'Sheet1'!$L$16"}</definedName>
    <definedName name="__hu6" localSheetId="12" hidden="1">{"'Sheet1'!$L$16"}</definedName>
    <definedName name="__hu6" hidden="1">{"'Sheet1'!$L$16"}</definedName>
    <definedName name="__IntlFixup" hidden="1">TRUE</definedName>
    <definedName name="__KH08" hidden="1">{#N/A,#N/A,FALSE,"Chi tiÆt"}</definedName>
    <definedName name="__LAN3" localSheetId="12" hidden="1">{"'Sheet1'!$L$16"}</definedName>
    <definedName name="__LAN3" hidden="1">{"'Sheet1'!$L$16"}</definedName>
    <definedName name="__lk2" localSheetId="12" hidden="1">{"'Sheet1'!$L$16"}</definedName>
    <definedName name="__lk2" hidden="1">{"'Sheet1'!$L$16"}</definedName>
    <definedName name="__M36" localSheetId="12" hidden="1">{"'Sheet1'!$L$16"}</definedName>
    <definedName name="__M36" hidden="1">{"'Sheet1'!$L$16"}</definedName>
    <definedName name="__NSO2" localSheetId="12" hidden="1">{"'Sheet1'!$L$16"}</definedName>
    <definedName name="__NSO2" hidden="1">{"'Sheet1'!$L$16"}</definedName>
    <definedName name="__PA3" localSheetId="12" hidden="1">{"'Sheet1'!$L$16"}</definedName>
    <definedName name="__PA3" hidden="1">{"'Sheet1'!$L$16"}</definedName>
    <definedName name="__Pl2" localSheetId="12" hidden="1">{"'Sheet1'!$L$16"}</definedName>
    <definedName name="__Pl2" hidden="1">{"'Sheet1'!$L$16"}</definedName>
    <definedName name="__t2" localSheetId="12" hidden="1">{"'Sheet1'!$L$16"}</definedName>
    <definedName name="__t2" hidden="1">{"'Sheet1'!$L$16"}</definedName>
    <definedName name="__TML_OBDlg2" hidden="1">TRUE</definedName>
    <definedName name="__Tru21" localSheetId="12" hidden="1">{"'Sheet1'!$L$16"}</definedName>
    <definedName name="__Tru21" hidden="1">{"'Sheet1'!$L$16"}</definedName>
    <definedName name="__tt3" localSheetId="12" hidden="1">{"'Sheet1'!$L$16"}</definedName>
    <definedName name="__tt3" hidden="1">{"'Sheet1'!$L$16"}</definedName>
    <definedName name="__TT31" localSheetId="12" hidden="1">{"'Sheet1'!$L$16"}</definedName>
    <definedName name="__TT31" hidden="1">{"'Sheet1'!$L$16"}</definedName>
    <definedName name="__vl2" localSheetId="12" hidden="1">{"'Sheet1'!$L$16"}</definedName>
    <definedName name="__vl2" hidden="1">{"'Sheet1'!$L$16"}</definedName>
    <definedName name="__xlfn.BAHTTEXT" hidden="1">#NAME?</definedName>
    <definedName name="_a2" hidden="1">{#N/A,#N/A,FALSE,"Chi tiÆt"}</definedName>
    <definedName name="_A4" localSheetId="12" hidden="1">{"'Sheet1'!$L$16"}</definedName>
    <definedName name="_A4" hidden="1">{"'Sheet1'!$L$16"}</definedName>
    <definedName name="_B1" localSheetId="12" hidden="1">{"'Sheet1'!$L$16"}</definedName>
    <definedName name="_B1" hidden="1">{"'Sheet1'!$L$16"}</definedName>
    <definedName name="_ba1" hidden="1">{#N/A,#N/A,FALSE,"Chi tiÆt"}</definedName>
    <definedName name="_cep1" localSheetId="12" hidden="1">{"'Sheet1'!$L$16"}</definedName>
    <definedName name="_cep1" hidden="1">{"'Sheet1'!$L$16"}</definedName>
    <definedName name="_Coc39" localSheetId="12" hidden="1">{"'Sheet1'!$L$16"}</definedName>
    <definedName name="_Coc39" hidden="1">{"'Sheet1'!$L$16"}</definedName>
    <definedName name="_ct2005" localSheetId="12" hidden="1">{"'Sheet1'!$L$16"}</definedName>
    <definedName name="_ct2005" hidden="1">{"'Sheet1'!$L$16"}</definedName>
    <definedName name="_d1500" localSheetId="12" hidden="1">{"'Sheet1'!$L$16"}</definedName>
    <definedName name="_d1500" hidden="1">{"'Sheet1'!$L$16"}</definedName>
    <definedName name="_xlnm._FilterDatabase" localSheetId="12" hidden="1">'Biểu kèm theo KH 2025'!$A$10:$AO$20</definedName>
    <definedName name="_xlnm._FilterDatabase" hidden="1">#REF!</definedName>
    <definedName name="_km03" localSheetId="10" hidden="1">{"'Sheet1'!$L$16"}</definedName>
    <definedName name="_L123" localSheetId="12" hidden="1">{"'Sheet1'!$L$16"}</definedName>
    <definedName name="_L123" hidden="1">{"'Sheet1'!$L$16"}</definedName>
    <definedName name="_L1234" localSheetId="12" hidden="1">{"'Sheet1'!$L$16"}</definedName>
    <definedName name="_L1234" hidden="1">{"'Sheet1'!$L$16"}</definedName>
    <definedName name="_lk2" localSheetId="12" hidden="1">{"'Sheet1'!$L$16"}</definedName>
    <definedName name="_lk2" hidden="1">{"'Sheet1'!$L$16"}</definedName>
    <definedName name="_m1233" localSheetId="12" hidden="1">{"'Sheet1'!$L$16"}</definedName>
    <definedName name="_m1233" hidden="1">{"'Sheet1'!$L$16"}</definedName>
    <definedName name="_M2" localSheetId="12" hidden="1">{"'Sheet1'!$L$16"}</definedName>
    <definedName name="_M2" hidden="1">{"'Sheet1'!$L$16"}</definedName>
    <definedName name="_nam1" localSheetId="12" hidden="1">{"'Sheet1'!$L$16"}</definedName>
    <definedName name="_nam1" hidden="1">{"'Sheet1'!$L$16"}</definedName>
    <definedName name="_nam2" hidden="1">{#N/A,#N/A,FALSE,"Chi tiÆt"}</definedName>
    <definedName name="_nam3" localSheetId="12" hidden="1">{"'Sheet1'!$L$16"}</definedName>
    <definedName name="_nam3" hidden="1">{"'Sheet1'!$L$16"}</definedName>
    <definedName name="_nh2" hidden="1">{#N/A,#N/A,FALSE,"Chi tiÆt"}</definedName>
    <definedName name="_NSO2" localSheetId="7" hidden="1">{"'Sheet1'!$L$16"}</definedName>
    <definedName name="_phu3" localSheetId="12" hidden="1">{"'Sheet1'!$L$16"}</definedName>
    <definedName name="_phu3" hidden="1">{"'Sheet1'!$L$16"}</definedName>
    <definedName name="_PL3" hidden="1">#REF!</definedName>
    <definedName name="_QLO7" hidden="1">#N/A</definedName>
    <definedName name="_Sortmoi" hidden="1">#N/A</definedName>
    <definedName name="_T12" localSheetId="12" hidden="1">{"'Sheet1'!$L$16"}</definedName>
    <definedName name="_T12" hidden="1">{"'Sheet1'!$L$16"}</definedName>
    <definedName name="_t2" localSheetId="12" hidden="1">{"'Sheet1'!$L$16"}</definedName>
    <definedName name="_t2" hidden="1">{"'Sheet1'!$L$16"}</definedName>
    <definedName name="_TM2" localSheetId="12" hidden="1">{"'Sheet1'!$L$16"}</definedName>
    <definedName name="_TM2" hidden="1">{"'Sheet1'!$L$16"}</definedName>
    <definedName name="_TT31" localSheetId="12" hidden="1">{"'Sheet1'!$L$16"}</definedName>
    <definedName name="_TT31" hidden="1">{"'Sheet1'!$L$16"}</definedName>
    <definedName name="_vl2" localSheetId="13" hidden="1">{"'Sheet1'!$L$16"}</definedName>
    <definedName name="_vl2" localSheetId="12" hidden="1">{"'Sheet1'!$L$16"}</definedName>
    <definedName name="_vl2" hidden="1">{"'Sheet1'!$L$16"}</definedName>
    <definedName name="a" localSheetId="12" hidden="1">{"'Sheet1'!$L$16"}</definedName>
    <definedName name="a" hidden="1">{"'Sheet1'!$L$16"}</definedName>
    <definedName name="a1moi" localSheetId="12" hidden="1">{"'Sheet1'!$L$16"}</definedName>
    <definedName name="a1moi" hidden="1">{"'Sheet1'!$L$16"}</definedName>
    <definedName name="aaa" localSheetId="12" hidden="1">{"'Sheet1'!$L$16"}</definedName>
    <definedName name="aaa" hidden="1">{"'Sheet1'!$L$16"}</definedName>
    <definedName name="aaaaaa" localSheetId="12" hidden="1">{"'Sheet1'!$L$16"}</definedName>
    <definedName name="aaaaaa" hidden="1">{"'Sheet1'!$L$16"}</definedName>
    <definedName name="aaaaaaa" localSheetId="12" hidden="1">{"'Sheet1'!$L$16"}</definedName>
    <definedName name="aaaaaaa" hidden="1">{"'Sheet1'!$L$16"}</definedName>
    <definedName name="ADADADD" localSheetId="12" hidden="1">{"'Sheet1'!$L$16"}</definedName>
    <definedName name="ADADADD" hidden="1">{"'Sheet1'!$L$16"}</definedName>
    <definedName name="ae" localSheetId="12" hidden="1">{"'Sheet1'!$L$16"}</definedName>
    <definedName name="ae" hidden="1">{"'Sheet1'!$L$16"}</definedName>
    <definedName name="aqbnmjm" hidden="1">#REF!</definedName>
    <definedName name="asss" localSheetId="12" hidden="1">{"'Sheet1'!$L$16"}</definedName>
    <definedName name="asss" hidden="1">{"'Sheet1'!$L$16"}</definedName>
    <definedName name="banql" localSheetId="12" hidden="1">{"'Sheet1'!$L$16"}</definedName>
    <definedName name="banql" hidden="1">{"'Sheet1'!$L$16"}</definedName>
    <definedName name="BCKQKDSon" localSheetId="12" hidden="1">{"'Sheet1'!$L$16"}</definedName>
    <definedName name="BCKQKDSon" hidden="1">{"'Sheet1'!$L$16"}</definedName>
    <definedName name="BMS" localSheetId="12" hidden="1">{"'Sheet1'!$L$16"}</definedName>
    <definedName name="BMS" hidden="1">{"'Sheet1'!$L$16"}</definedName>
    <definedName name="bql" hidden="1">{#N/A,#N/A,FALSE,"Chi tiÆt"}</definedName>
    <definedName name="bùc" localSheetId="10">{"Book1","Dt tonghop.xls"}</definedName>
    <definedName name="Capvon" hidden="1">{#N/A,#N/A,FALSE,"Chi tiÆt"}</definedName>
    <definedName name="CBTH" localSheetId="12" hidden="1">{"'Sheet1'!$L$16"}</definedName>
    <definedName name="CBTH" hidden="1">{"'Sheet1'!$L$16"}</definedName>
    <definedName name="CDSPS2" localSheetId="12" hidden="1">{"'Sheet1'!$L$16"}</definedName>
    <definedName name="CDSPS2" hidden="1">{"'Sheet1'!$L$16"}</definedName>
    <definedName name="Chiettinh" localSheetId="12" hidden="1">{"'Sheet1'!$L$16"}</definedName>
    <definedName name="Chiettinh" hidden="1">{"'Sheet1'!$L$16"}</definedName>
    <definedName name="chilk" localSheetId="12" hidden="1">{"'Sheet1'!$L$16"}</definedName>
    <definedName name="chilk" hidden="1">{"'Sheet1'!$L$16"}</definedName>
    <definedName name="chl" localSheetId="12" hidden="1">{"'Sheet1'!$L$16"}</definedName>
    <definedName name="chl" hidden="1">{"'Sheet1'!$L$16"}</definedName>
    <definedName name="ckt08.8" localSheetId="12" hidden="1">{"'Sheet1'!$L$16"}</definedName>
    <definedName name="ckt08.8" hidden="1">{"'Sheet1'!$L$16"}</definedName>
    <definedName name="co_cau_ktqd" hidden="1">#N/A</definedName>
    <definedName name="Coc_60" localSheetId="12" hidden="1">{"'Sheet1'!$L$16"}</definedName>
    <definedName name="Coc_60" hidden="1">{"'Sheet1'!$L$16"}</definedName>
    <definedName name="CoCauN" localSheetId="12" hidden="1">{"'Sheet1'!$L$16"}</definedName>
    <definedName name="CoCauN" hidden="1">{"'Sheet1'!$L$16"}</definedName>
    <definedName name="CQS08.2" localSheetId="12" hidden="1">{"'Sheet1'!$L$16"}</definedName>
    <definedName name="CQS08.2" hidden="1">{"'Sheet1'!$L$16"}</definedName>
    <definedName name="ctbbt" localSheetId="12" hidden="1">{"'Sheet1'!$L$16"}</definedName>
    <definedName name="ctbbt" hidden="1">{"'Sheet1'!$L$16"}</definedName>
    <definedName name="dđ" localSheetId="12" hidden="1">{"'Sheet1'!$L$16"}</definedName>
    <definedName name="dđ" hidden="1">{"'Sheet1'!$L$16"}</definedName>
    <definedName name="DenDK" localSheetId="12" hidden="1">{"'Sheet1'!$L$16"}</definedName>
    <definedName name="DenDK" hidden="1">{"'Sheet1'!$L$16"}</definedName>
    <definedName name="dfg" localSheetId="12" hidden="1">{"'Sheet1'!$L$16"}</definedName>
    <definedName name="dfg" hidden="1">{"'Sheet1'!$L$16"}</definedName>
    <definedName name="DFSDF" localSheetId="12" hidden="1">{"'Sheet1'!$L$16"}</definedName>
    <definedName name="DFSDF" hidden="1">{"'Sheet1'!$L$16"}</definedName>
    <definedName name="dfvssd" hidden="1">#REF!</definedName>
    <definedName name="dgctp2" localSheetId="12" hidden="1">{"'Sheet1'!$L$16"}</definedName>
    <definedName name="dgctp2" hidden="1">{"'Sheet1'!$L$16"}</definedName>
    <definedName name="Document_array" localSheetId="10">{"QL 32 -TBGTI.xls","Sheet1"}</definedName>
    <definedName name="Dot" localSheetId="12" hidden="1">{"'Sheet1'!$L$16"}</definedName>
    <definedName name="Dot" hidden="1">{"'Sheet1'!$L$16"}</definedName>
    <definedName name="drf" hidden="1">#REF!</definedName>
    <definedName name="đs" localSheetId="12" hidden="1">{"'Sheet1'!$L$16"}</definedName>
    <definedName name="đs" hidden="1">{"'Sheet1'!$L$16"}</definedName>
    <definedName name="dsfsd" hidden="1">#REF!</definedName>
    <definedName name="dsh" hidden="1">#REF!</definedName>
    <definedName name="Duongnaco" localSheetId="12" hidden="1">{"'Sheet1'!$L$16"}</definedName>
    <definedName name="Duongnaco" hidden="1">{"'Sheet1'!$L$16"}</definedName>
    <definedName name="duongvt" localSheetId="12" hidden="1">{"'Sheet1'!$L$16"}</definedName>
    <definedName name="duongvt" hidden="1">{"'Sheet1'!$L$16"}</definedName>
    <definedName name="dvgfsgdsdg" hidden="1">#REF!</definedName>
    <definedName name="faasdf" hidden="1">#REF!</definedName>
    <definedName name="fasf" localSheetId="12" hidden="1">{"'Sheet1'!$L$16"}</definedName>
    <definedName name="fasf" hidden="1">{"'Sheet1'!$L$16"}</definedName>
    <definedName name="fbsdggdsf" localSheetId="10">{"DZ-TDTB2.XLS","Dcksat.xls"}</definedName>
    <definedName name="fdfsf" hidden="1">{#N/A,#N/A,FALSE,"Chi tiÆt"}</definedName>
    <definedName name="fdg" localSheetId="12" hidden="1">{"'Sheet1'!$L$16"}</definedName>
    <definedName name="fdg" hidden="1">{"'Sheet1'!$L$16"}</definedName>
    <definedName name="fff" localSheetId="10" hidden="1">{"'Sheet1'!$L$16"}</definedName>
    <definedName name="frt" localSheetId="12" hidden="1">{"'Sheet1'!$L$16"}</definedName>
    <definedName name="frt" hidden="1">{"'Sheet1'!$L$16"}</definedName>
    <definedName name="fsd" localSheetId="12" hidden="1">{"'Sheet1'!$L$16"}</definedName>
    <definedName name="fsd" hidden="1">{"'Sheet1'!$L$16"}</definedName>
    <definedName name="g" localSheetId="10" hidden="1">{"'Sheet1'!$L$16"}</definedName>
    <definedName name="gdgd" hidden="1">#N/A</definedName>
    <definedName name="gfd" localSheetId="12" hidden="1">{"'Sheet1'!$L$16"}</definedName>
    <definedName name="gfd" hidden="1">{"'Sheet1'!$L$16"}</definedName>
    <definedName name="gfdgdfgd" hidden="1">#N/A</definedName>
    <definedName name="gfdgfd" localSheetId="12" hidden="1">{"'Sheet1'!$L$16"}</definedName>
    <definedName name="gfdgfd" hidden="1">{"'Sheet1'!$L$16"}</definedName>
    <definedName name="gft" hidden="1">{#N/A,#N/A,FALSE,"Chi tiÆt"}</definedName>
    <definedName name="ggdgd" hidden="1">#N/A</definedName>
    <definedName name="ggsdg" hidden="1">#N/A</definedName>
    <definedName name="ggsf" hidden="1">#N/A</definedName>
    <definedName name="GPMB" hidden="1">{"Offgrid",#N/A,FALSE,"OFFGRID";"Region",#N/A,FALSE,"REGION";"Offgrid -2",#N/A,FALSE,"OFFGRID";"WTP",#N/A,FALSE,"WTP";"WTP -2",#N/A,FALSE,"WTP";"Project",#N/A,FALSE,"PROJECT";"Summary -2",#N/A,FALSE,"SUMMARY"}</definedName>
    <definedName name="gra" localSheetId="12" hidden="1">{"'Sheet1'!$L$16"}</definedName>
    <definedName name="gra" hidden="1">{"'Sheet1'!$L$16"}</definedName>
    <definedName name="gsgsg" hidden="1">#N/A</definedName>
    <definedName name="gsgsgs" hidden="1">#N/A</definedName>
    <definedName name="hanh" localSheetId="12" hidden="1">{"'Sheet1'!$L$16"}</definedName>
    <definedName name="hanh" hidden="1">{"'Sheet1'!$L$16"}</definedName>
    <definedName name="hfdsh" hidden="1">#REF!</definedName>
    <definedName name="Hong" localSheetId="12" hidden="1">{"'Sheet1'!$L$16"}</definedName>
    <definedName name="Hong" hidden="1">{"'Sheet1'!$L$16"}</definedName>
    <definedName name="HTML_Control" localSheetId="7" hidden="1">{"'Sheet1'!$L$16"}</definedName>
    <definedName name="HTML_Control" localSheetId="10" hidden="1">{"'Sheet1'!$L$16"}</definedName>
    <definedName name="HTML_Controlmoi" localSheetId="12" hidden="1">{"'Sheet1'!$L$16"}</definedName>
    <definedName name="HTML_Controlmoi" hidden="1">{"'Sheet1'!$L$16"}</definedName>
    <definedName name="HTML_LineAfter" localSheetId="7" hidden="1">FALSE</definedName>
    <definedName name="HTML_LineAfter" localSheetId="10" hidden="1">FALSE</definedName>
    <definedName name="HTML_LineBefore" localSheetId="7" hidden="1">FALSE</definedName>
    <definedName name="HTML_LineBefore" localSheetId="10" hidden="1">FALSE</definedName>
    <definedName name="HTML_OBDlg2" localSheetId="7" hidden="1">TRUE</definedName>
    <definedName name="HTML_OBDlg2" localSheetId="10" hidden="1">TRUE</definedName>
    <definedName name="HTML_OBDlg4" localSheetId="7" hidden="1">TRUE</definedName>
    <definedName name="HTML_OBDlg4" localSheetId="10" hidden="1">TRUE</definedName>
    <definedName name="HTML_PathFilemoi" hidden="1">"C:\2689\Q\國內\00q3961台化龍德PTA3建造\MyHTML.htm"</definedName>
    <definedName name="HTMT" localSheetId="12" hidden="1">{"'Sheet1'!$L$16"}</definedName>
    <definedName name="HTMT" hidden="1">{"'Sheet1'!$L$16"}</definedName>
    <definedName name="HTMT1" hidden="1">{#N/A,#N/A,FALSE,"Sheet1"}</definedName>
    <definedName name="htrhrt" localSheetId="12" hidden="1">{"'Sheet1'!$L$16"}</definedName>
    <definedName name="htrhrt" hidden="1">{"'Sheet1'!$L$16"}</definedName>
    <definedName name="HUU" localSheetId="12" hidden="1">{"'Sheet1'!$L$16"}</definedName>
    <definedName name="HUU" hidden="1">{"'Sheet1'!$L$16"}</definedName>
    <definedName name="huy" localSheetId="7" hidden="1">{"'Sheet1'!$L$16"}</definedName>
    <definedName name="huy" localSheetId="10" hidden="1">{"'Sheet1'!$L$16"}</definedName>
    <definedName name="huymoi" localSheetId="12" hidden="1">{"'Sheet1'!$L$16"}</definedName>
    <definedName name="huymoi" hidden="1">{"'Sheet1'!$L$16"}</definedName>
    <definedName name="huynh" hidden="1">#REF!</definedName>
    <definedName name="jkjk" localSheetId="12" hidden="1">{"'Sheet1'!$L$16"}</definedName>
    <definedName name="jkjk" hidden="1">{"'Sheet1'!$L$16"}</definedName>
    <definedName name="kjgjyhb" hidden="1">{"Offgrid",#N/A,FALSE,"OFFGRID";"Region",#N/A,FALSE,"REGION";"Offgrid -2",#N/A,FALSE,"OFFGRID";"WTP",#N/A,FALSE,"WTP";"WTP -2",#N/A,FALSE,"WTP";"Project",#N/A,FALSE,"PROJECT";"Summary -2",#N/A,FALSE,"SUMMARY"}</definedName>
    <definedName name="KLduonggiaods" localSheetId="12" hidden="1">{"'Sheet1'!$L$16"}</definedName>
    <definedName name="KLduonggiaods" hidden="1">{"'Sheet1'!$L$16"}</definedName>
    <definedName name="l2pa1" localSheetId="12" hidden="1">{"'Sheet1'!$L$16"}</definedName>
    <definedName name="l2pa1" hidden="1">{"'Sheet1'!$L$16"}</definedName>
    <definedName name="lam" localSheetId="12" hidden="1">{"'Sheet1'!$L$16"}</definedName>
    <definedName name="lam" hidden="1">{"'Sheet1'!$L$16"}</definedName>
    <definedName name="linh" localSheetId="12" hidden="1">{"'Sheet1'!$L$16"}</definedName>
    <definedName name="linh" hidden="1">{"'Sheet1'!$L$16"}</definedName>
    <definedName name="lk" hidden="1">#REF!</definedName>
    <definedName name="lt" hidden="1">#REF!</definedName>
    <definedName name="LTrai" hidden="1">#REF!</definedName>
    <definedName name="luc" localSheetId="12" hidden="1">{"'Sheet1'!$L$16"}</definedName>
    <definedName name="luc" hidden="1">{"'Sheet1'!$L$16"}</definedName>
    <definedName name="m" localSheetId="12" hidden="1">{"'Sheet1'!$L$16"}</definedName>
    <definedName name="m" hidden="1">{"'Sheet1'!$L$16"}</definedName>
    <definedName name="matbang" localSheetId="12" hidden="1">{"'Sheet1'!$L$16"}</definedName>
    <definedName name="matbang" hidden="1">{"'Sheet1'!$L$16"}</definedName>
    <definedName name="minh" localSheetId="12" hidden="1">{"'Sheet1'!$L$16"}</definedName>
    <definedName name="minh" hidden="1">{"'Sheet1'!$L$16"}</definedName>
    <definedName name="mot" localSheetId="12" hidden="1">{"'Sheet1'!$L$16"}</definedName>
    <definedName name="mot" hidden="1">{"'Sheet1'!$L$16"}</definedName>
    <definedName name="mvac" localSheetId="12" hidden="1">{"'Sheet1'!$L$16"}</definedName>
    <definedName name="mvac" hidden="1">{"'Sheet1'!$L$16"}</definedName>
    <definedName name="new" hidden="1">#N/A</definedName>
    <definedName name="ngu" localSheetId="12" hidden="1">{"'Sheet1'!$L$16"}</definedName>
    <definedName name="ngu" hidden="1">{"'Sheet1'!$L$16"}</definedName>
    <definedName name="NHANH2_CG4" localSheetId="12" hidden="1">{"'Sheet1'!$L$16"}</definedName>
    <definedName name="NHANH2_CG4" hidden="1">{"'Sheet1'!$L$16"}</definedName>
    <definedName name="nhfffd" localSheetId="10">{"DZ-TDTB2.XLS","Dcksat.xls"}</definedName>
    <definedName name="nnnn" localSheetId="12" hidden="1">{"'Sheet1'!$L$16"}</definedName>
    <definedName name="nnnn" hidden="1">{"'Sheet1'!$L$16"}</definedName>
    <definedName name="NUOCHKHOAN" localSheetId="12" hidden="1">{"'Sheet1'!$L$16"}</definedName>
    <definedName name="NUOCHKHOAN" hidden="1">{"'Sheet1'!$L$16"}</definedName>
    <definedName name="NUOCHKHOANMOI" localSheetId="12" hidden="1">{"'Sheet1'!$L$16"}</definedName>
    <definedName name="NUOCHKHOANMOI" hidden="1">{"'Sheet1'!$L$16"}</definedName>
    <definedName name="_xlnm.Print_Area" localSheetId="3">'Bieu 01_NSTW'!$A$1:$AG$10</definedName>
    <definedName name="_xlnm.Print_Area" localSheetId="13">'Bieu 03_CTMTQG'!$A$1:$BA$41</definedName>
    <definedName name="_xlnm.Print_Area" localSheetId="6">'Bieu 03_Du an Quyet toan'!$A$1:$P$19</definedName>
    <definedName name="_xlnm.Print_Area" localSheetId="5">'Biểu 4 MTQG'!$A$1:$BM$22</definedName>
    <definedName name="_xlnm.Print_Area" localSheetId="10">'Biểu 6 Khởi công mới'!$A$1:$O$18</definedName>
    <definedName name="_xlnm.Print_Area" localSheetId="12">'Biểu kèm theo KH 2025'!$A$1:$AI$35</definedName>
    <definedName name="_xlnm.Print_Area" localSheetId="14">'Biểu số 4 CTMTQG'!$A$1:$U$26</definedName>
    <definedName name="_xlnm.Print_Area" localSheetId="9">'Bieu số 5b ODA-NSTW'!$A$1:$BG$70</definedName>
    <definedName name="_xlnm.Print_Area" localSheetId="2">'bieu theo chủ đầu tư'!$A$1:$K$18</definedName>
    <definedName name="_xlnm.Print_Area" localSheetId="8">'Bieu5a ODA (NSDP)'!$A$1:$AU$71</definedName>
    <definedName name="_xlnm.Print_Area" localSheetId="16">'ND 57'!$A$1:$V$12</definedName>
    <definedName name="_xlnm.Print_Area" localSheetId="4">Sheet1!$A$1:$AJ$18</definedName>
    <definedName name="_xlnm.Print_Area" localSheetId="1">'TONG NGUON'!$A$1:$J$20</definedName>
    <definedName name="_xlnm.Print_Titles" localSheetId="3">'Bieu 01_NSTW'!$5:$7</definedName>
    <definedName name="_xlnm.Print_Titles" localSheetId="13">'Bieu 03_CTMTQG'!$6:$9</definedName>
    <definedName name="_xlnm.Print_Titles" localSheetId="12">'Biểu kèm theo KH 2025'!$6:$9</definedName>
    <definedName name="_xlnm.Print_Titles" localSheetId="14">'Biểu số 4 CTMTQG'!$6:$8</definedName>
    <definedName name="_xlnm.Print_Titles" localSheetId="9">'Bieu số 5b ODA-NSTW'!$6:$12</definedName>
    <definedName name="_xlnm.Print_Titles" localSheetId="8">'Bieu5a ODA (NSDP)'!$7:$13</definedName>
    <definedName name="quoan" localSheetId="12" hidden="1">{"'Sheet1'!$L$16"}</definedName>
    <definedName name="quoan" hidden="1">{"'Sheet1'!$L$16"}</definedName>
    <definedName name="re" localSheetId="12" hidden="1">{"'Sheet1'!$L$16"}</definedName>
    <definedName name="re" hidden="1">{"'Sheet1'!$L$16"}</definedName>
    <definedName name="Result21" localSheetId="12" hidden="1">{"'Sheet1'!$L$16"}</definedName>
    <definedName name="Result21" hidden="1">{"'Sheet1'!$L$16"}</definedName>
    <definedName name="rtr" localSheetId="12" hidden="1">{"'Sheet1'!$L$16"}</definedName>
    <definedName name="rtr" hidden="1">{"'Sheet1'!$L$16"}</definedName>
    <definedName name="sas" localSheetId="12" hidden="1">{"'Sheet1'!$L$16"}</definedName>
    <definedName name="sas" hidden="1">{"'Sheet1'!$L$16"}</definedName>
    <definedName name="sdbv" localSheetId="12" hidden="1">{"'Sheet1'!$L$16"}</definedName>
    <definedName name="sdbv" hidden="1">{"'Sheet1'!$L$16"}</definedName>
    <definedName name="sdf" localSheetId="12" hidden="1">{"'Sheet1'!$L$16"}</definedName>
    <definedName name="sdf" hidden="1">{"'Sheet1'!$L$16"}</definedName>
    <definedName name="sdfsdfs" hidden="1">#REF!</definedName>
    <definedName name="sfasf" hidden="1">#REF!</definedName>
    <definedName name="sfdsfsd" localSheetId="12" hidden="1">{"'Sheet1'!$L$16"}</definedName>
    <definedName name="sfdsfsd" hidden="1">{"'Sheet1'!$L$16"}</definedName>
    <definedName name="sfsd" localSheetId="12" hidden="1">{"'Sheet1'!$L$16"}</definedName>
    <definedName name="sfsd" hidden="1">{"'Sheet1'!$L$16"}</definedName>
    <definedName name="sgsgdd" hidden="1">#N/A</definedName>
    <definedName name="sgsgsgs" hidden="1">#N/A</definedName>
    <definedName name="Sosanh2" localSheetId="12" hidden="1">{"'Sheet1'!$L$16"}</definedName>
    <definedName name="Sosanh2" hidden="1">{"'Sheet1'!$L$16"}</definedName>
    <definedName name="T.3" localSheetId="12" hidden="1">{"'Sheet1'!$L$16"}</definedName>
    <definedName name="T.3" hidden="1">{"'Sheet1'!$L$16"}</definedName>
    <definedName name="TatBo" localSheetId="12" hidden="1">{"'Sheet1'!$L$16"}</definedName>
    <definedName name="TatBo" hidden="1">{"'Sheet1'!$L$16"}</definedName>
    <definedName name="TaxTV" localSheetId="10">10%</definedName>
    <definedName name="TaxXL" localSheetId="10">5%</definedName>
    <definedName name="thang10" localSheetId="12" hidden="1">{"'Sheet1'!$L$16"}</definedName>
    <definedName name="thang10" hidden="1">{"'Sheet1'!$L$16"}</definedName>
    <definedName name="THDA_copy" localSheetId="12" hidden="1">{"'Sheet1'!$L$16"}</definedName>
    <definedName name="THDA_copy" hidden="1">{"'Sheet1'!$L$16"}</definedName>
    <definedName name="thkl2" localSheetId="12" hidden="1">{"'Sheet1'!$L$16"}</definedName>
    <definedName name="thkl2" hidden="1">{"'Sheet1'!$L$16"}</definedName>
    <definedName name="thkl3" localSheetId="12" hidden="1">{"'Sheet1'!$L$16"}</definedName>
    <definedName name="thkl3" hidden="1">{"'Sheet1'!$L$16"}</definedName>
    <definedName name="THKP7YT" localSheetId="12" hidden="1">{"'Sheet1'!$L$16"}</definedName>
    <definedName name="THKP7YT" hidden="1">{"'Sheet1'!$L$16"}</definedName>
    <definedName name="thu" localSheetId="12" hidden="1">{"'Sheet1'!$L$16"}</definedName>
    <definedName name="thu" hidden="1">{"'Sheet1'!$L$16"}</definedName>
    <definedName name="thuy" localSheetId="12" hidden="1">{"'Sheet1'!$L$16"}</definedName>
    <definedName name="thuy" hidden="1">{"'Sheet1'!$L$16"}</definedName>
    <definedName name="thvlmoi" localSheetId="12" hidden="1">{"'Sheet1'!$L$16"}</definedName>
    <definedName name="thvlmoi" hidden="1">{"'Sheet1'!$L$16"}</definedName>
    <definedName name="thvlmoimoi" localSheetId="12" hidden="1">{"'Sheet1'!$L$16"}</definedName>
    <definedName name="thvlmoimoi" hidden="1">{"'Sheet1'!$L$16"}</definedName>
    <definedName name="THXD2" localSheetId="12" hidden="1">{"'Sheet1'!$L$16"}</definedName>
    <definedName name="THXD2" hidden="1">{"'Sheet1'!$L$16"}</definedName>
    <definedName name="TPCP" localSheetId="12" hidden="1">{"'Sheet1'!$L$16"}</definedName>
    <definedName name="TPCP" hidden="1">{"'Sheet1'!$L$16"}</definedName>
    <definedName name="trang" hidden="1">{#N/A,#N/A,FALSE,"Chi tiÆt"}</definedName>
    <definedName name="ttttt" localSheetId="12" hidden="1">{"'Sheet1'!$L$16"}</definedName>
    <definedName name="ttttt" hidden="1">{"'Sheet1'!$L$16"}</definedName>
    <definedName name="TTTTTTTTT" localSheetId="12" hidden="1">{"'Sheet1'!$L$16"}</definedName>
    <definedName name="TTTTTTTTT" hidden="1">{"'Sheet1'!$L$16"}</definedName>
    <definedName name="ttttttttttt" localSheetId="12" hidden="1">{"'Sheet1'!$L$16"}</definedName>
    <definedName name="ttttttttttt" hidden="1">{"'Sheet1'!$L$16"}</definedName>
    <definedName name="tuynen" localSheetId="12" hidden="1">{"'Sheet1'!$L$16"}</definedName>
    <definedName name="tuynen" hidden="1">{"'Sheet1'!$L$16"}</definedName>
    <definedName name="u" localSheetId="12" hidden="1">{"'Sheet1'!$L$16"}</definedName>
    <definedName name="u" hidden="1">{"'Sheet1'!$L$16"}</definedName>
    <definedName name="ư" localSheetId="12" hidden="1">{"'Sheet1'!$L$16"}</definedName>
    <definedName name="ư" hidden="1">{"'Sheet1'!$L$16"}</definedName>
    <definedName name="v" localSheetId="12" hidden="1">{"'Sheet1'!$L$16"}</definedName>
    <definedName name="v" hidden="1">{"'Sheet1'!$L$16"}</definedName>
    <definedName name="vat" localSheetId="10">5</definedName>
    <definedName name="vcbo1" localSheetId="10" hidden="1">{"'Sheet1'!$L$16"}</definedName>
    <definedName name="vdv" hidden="1">#N/A</definedName>
    <definedName name="vinhlong" localSheetId="12" hidden="1">{"'Sheet1'!$L$16"}</definedName>
    <definedName name="vinhlong" hidden="1">{"'Sheet1'!$L$16"}</definedName>
    <definedName name="vlct" localSheetId="12" hidden="1">{"'Sheet1'!$L$16"}</definedName>
    <definedName name="vlct" hidden="1">{"'Sheet1'!$L$16"}</definedName>
    <definedName name="wr" hidden="1">{#N/A,#N/A,FALSE,"Chi tiÆt"}</definedName>
    <definedName name="wrn.aaa.1" hidden="1">{#N/A,#N/A,FALSE,"Sheet1";#N/A,#N/A,FALSE,"Sheet1";#N/A,#N/A,FALSE,"Sheet1"}</definedName>
    <definedName name="wrn.Bang._.ke._.nhan._.hang." hidden="1">{#N/A,#N/A,FALSE,"Ke khai NH"}</definedName>
    <definedName name="wrn.Che._.do._.duoc._.huong." hidden="1">{#N/A,#N/A,FALSE,"BN (2)"}</definedName>
    <definedName name="wrn.Giáy._.bao._.no." hidden="1">{#N/A,#N/A,FALSE,"BN"}</definedName>
    <definedName name="wrn.rp1." hidden="1">{#N/A,#N/A,FALSE,"Sheet1"}</definedName>
  </definedNames>
  <calcPr calcId="144525"/>
</workbook>
</file>

<file path=xl/calcChain.xml><?xml version="1.0" encoding="utf-8"?>
<calcChain xmlns="http://schemas.openxmlformats.org/spreadsheetml/2006/main">
  <c r="AA18" i="41" l="1"/>
  <c r="Z18" i="41"/>
  <c r="AB25" i="41" l="1"/>
  <c r="K27" i="41" l="1"/>
  <c r="K26" i="41" s="1"/>
  <c r="L27" i="41"/>
  <c r="L26" i="41" s="1"/>
  <c r="M27" i="41"/>
  <c r="M26" i="41" s="1"/>
  <c r="N27" i="41"/>
  <c r="N26" i="41" s="1"/>
  <c r="O27" i="41"/>
  <c r="O26" i="41" s="1"/>
  <c r="P27" i="41"/>
  <c r="P26" i="41" s="1"/>
  <c r="Q27" i="41"/>
  <c r="Q26" i="41" s="1"/>
  <c r="R27" i="41"/>
  <c r="R26" i="41" s="1"/>
  <c r="S27" i="41"/>
  <c r="S26" i="41" s="1"/>
  <c r="T27" i="41"/>
  <c r="T26" i="41" s="1"/>
  <c r="U27" i="41"/>
  <c r="U26" i="41" s="1"/>
  <c r="V27" i="41"/>
  <c r="V26" i="41" s="1"/>
  <c r="W27" i="41"/>
  <c r="W26" i="41" s="1"/>
  <c r="X27" i="41"/>
  <c r="X26" i="41" s="1"/>
  <c r="Y27" i="41"/>
  <c r="Y26" i="41" s="1"/>
  <c r="AA15" i="41"/>
  <c r="AA23" i="41"/>
  <c r="Z28" i="41" l="1"/>
  <c r="Z24" i="41"/>
  <c r="Z22" i="41"/>
  <c r="Z14" i="41"/>
  <c r="Z13" i="41" s="1"/>
  <c r="Y24" i="41"/>
  <c r="X24" i="41"/>
  <c r="W24" i="41"/>
  <c r="Y22" i="41"/>
  <c r="X22" i="41"/>
  <c r="W22" i="41"/>
  <c r="Y17" i="41"/>
  <c r="Y16" i="41" s="1"/>
  <c r="X17" i="41"/>
  <c r="X16" i="41" s="1"/>
  <c r="W17" i="41"/>
  <c r="W16" i="41" s="1"/>
  <c r="Y14" i="41"/>
  <c r="Y13" i="41" s="1"/>
  <c r="X14" i="41"/>
  <c r="X13" i="41" s="1"/>
  <c r="W14" i="41"/>
  <c r="W13" i="41" s="1"/>
  <c r="V24" i="41"/>
  <c r="U24" i="41"/>
  <c r="T24" i="41"/>
  <c r="V22" i="41"/>
  <c r="U22" i="41"/>
  <c r="T22" i="41"/>
  <c r="V17" i="41"/>
  <c r="V16" i="41" s="1"/>
  <c r="U17" i="41"/>
  <c r="U16" i="41" s="1"/>
  <c r="T17" i="41"/>
  <c r="T16" i="41" s="1"/>
  <c r="V14" i="41"/>
  <c r="V13" i="41" s="1"/>
  <c r="U14" i="41"/>
  <c r="U13" i="41" s="1"/>
  <c r="T14" i="41"/>
  <c r="T13" i="41" s="1"/>
  <c r="BF34" i="45"/>
  <c r="BE34" i="45"/>
  <c r="BD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BA33" i="45"/>
  <c r="BB33" i="45" s="1"/>
  <c r="BA32" i="45"/>
  <c r="BB32" i="45" s="1"/>
  <c r="BA31" i="45"/>
  <c r="BB31" i="45" s="1"/>
  <c r="AR30" i="45"/>
  <c r="BA30" i="45" s="1"/>
  <c r="AE30" i="45"/>
  <c r="P30" i="45"/>
  <c r="P29" i="45" s="1"/>
  <c r="P28" i="45" s="1"/>
  <c r="BF29" i="45"/>
  <c r="BE29" i="45"/>
  <c r="BE28" i="45" s="1"/>
  <c r="BD29" i="45"/>
  <c r="AZ29" i="45"/>
  <c r="AY29" i="45"/>
  <c r="AX29" i="45"/>
  <c r="AW29" i="45"/>
  <c r="AV29" i="45"/>
  <c r="AU29" i="45"/>
  <c r="AT29" i="45"/>
  <c r="AS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S29" i="45"/>
  <c r="R29" i="45"/>
  <c r="Q29" i="45"/>
  <c r="O29" i="45"/>
  <c r="N29" i="45"/>
  <c r="M29" i="45"/>
  <c r="L29" i="45"/>
  <c r="K29" i="45"/>
  <c r="J29" i="45"/>
  <c r="BF28" i="45"/>
  <c r="BD28" i="45"/>
  <c r="BC28" i="45"/>
  <c r="AZ28" i="45"/>
  <c r="AY28" i="45"/>
  <c r="AX28" i="45"/>
  <c r="AW28" i="45"/>
  <c r="AV28" i="45"/>
  <c r="AU28" i="45"/>
  <c r="AT28" i="45"/>
  <c r="AS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S28" i="45"/>
  <c r="R28" i="45"/>
  <c r="Q28" i="45"/>
  <c r="O28" i="45"/>
  <c r="N28" i="45"/>
  <c r="M28" i="45"/>
  <c r="L28" i="45"/>
  <c r="K28" i="45"/>
  <c r="J28" i="45"/>
  <c r="BA27" i="45"/>
  <c r="BB27" i="45" s="1"/>
  <c r="AR27" i="45"/>
  <c r="AN27" i="45"/>
  <c r="AN26" i="45" s="1"/>
  <c r="AN25" i="45" s="1"/>
  <c r="AM27" i="45"/>
  <c r="AI27" i="45"/>
  <c r="W27" i="45"/>
  <c r="V27" i="45"/>
  <c r="R27" i="45"/>
  <c r="BI26" i="45"/>
  <c r="BF26" i="45"/>
  <c r="BE26" i="45"/>
  <c r="BE25" i="45" s="1"/>
  <c r="BD26" i="45"/>
  <c r="AZ26" i="45"/>
  <c r="AZ25" i="45" s="1"/>
  <c r="AY26" i="45"/>
  <c r="AX26" i="45"/>
  <c r="AX25" i="45" s="1"/>
  <c r="AW26" i="45"/>
  <c r="AV26" i="45"/>
  <c r="AV25" i="45" s="1"/>
  <c r="AU26" i="45"/>
  <c r="AT26" i="45"/>
  <c r="AT25" i="45" s="1"/>
  <c r="AS26" i="45"/>
  <c r="AR26" i="45"/>
  <c r="AR25" i="45" s="1"/>
  <c r="AP26" i="45"/>
  <c r="AO26" i="45"/>
  <c r="AO25" i="45" s="1"/>
  <c r="AM26" i="45"/>
  <c r="AM25" i="45" s="1"/>
  <c r="AL26" i="45"/>
  <c r="AK26" i="45"/>
  <c r="AK25" i="45" s="1"/>
  <c r="AJ26" i="45"/>
  <c r="AI26" i="45"/>
  <c r="AI25" i="45" s="1"/>
  <c r="AH26" i="45"/>
  <c r="AG26" i="45"/>
  <c r="AG25" i="45" s="1"/>
  <c r="AF26" i="45"/>
  <c r="AE26" i="45"/>
  <c r="AE25" i="45" s="1"/>
  <c r="AC26" i="45"/>
  <c r="AB26" i="45"/>
  <c r="AB25" i="45" s="1"/>
  <c r="AA26" i="45"/>
  <c r="Z26" i="45"/>
  <c r="Z25" i="45" s="1"/>
  <c r="Y26" i="45"/>
  <c r="X26" i="45"/>
  <c r="X25" i="45" s="1"/>
  <c r="W26" i="45"/>
  <c r="V26" i="45"/>
  <c r="V25" i="45" s="1"/>
  <c r="U26" i="45"/>
  <c r="T26" i="45"/>
  <c r="T25" i="45" s="1"/>
  <c r="S26" i="45"/>
  <c r="R26" i="45"/>
  <c r="R25" i="45" s="1"/>
  <c r="Q26" i="45"/>
  <c r="P26" i="45"/>
  <c r="P25" i="45" s="1"/>
  <c r="O26" i="45"/>
  <c r="N26" i="45"/>
  <c r="N25" i="45" s="1"/>
  <c r="L26" i="45"/>
  <c r="K26" i="45"/>
  <c r="J26" i="45"/>
  <c r="BF25" i="45"/>
  <c r="BD25" i="45"/>
  <c r="AY25" i="45"/>
  <c r="AW25" i="45"/>
  <c r="AU25" i="45"/>
  <c r="AS25" i="45"/>
  <c r="AP25" i="45"/>
  <c r="AL25" i="45"/>
  <c r="AJ25" i="45"/>
  <c r="AH25" i="45"/>
  <c r="AF25" i="45"/>
  <c r="AC25" i="45"/>
  <c r="AA25" i="45"/>
  <c r="Y25" i="45"/>
  <c r="W25" i="45"/>
  <c r="U25" i="45"/>
  <c r="S25" i="45"/>
  <c r="Q25" i="45"/>
  <c r="O25" i="45"/>
  <c r="M25" i="45"/>
  <c r="L25" i="45"/>
  <c r="K25" i="45"/>
  <c r="J25" i="45"/>
  <c r="BF23" i="45"/>
  <c r="BE23" i="45"/>
  <c r="BD23" i="45"/>
  <c r="BB23" i="45"/>
  <c r="BA23" i="45"/>
  <c r="AZ23" i="45"/>
  <c r="AY23" i="45"/>
  <c r="AX23" i="45"/>
  <c r="AW23" i="45"/>
  <c r="AV23" i="45"/>
  <c r="AU23" i="45"/>
  <c r="AT23" i="45"/>
  <c r="AS23" i="45"/>
  <c r="AR23" i="45"/>
  <c r="AP23" i="45"/>
  <c r="AO23" i="45"/>
  <c r="AN23" i="45"/>
  <c r="AM23" i="45"/>
  <c r="AL23" i="45"/>
  <c r="AK23" i="45"/>
  <c r="AJ23" i="45"/>
  <c r="AI23" i="45"/>
  <c r="AH23" i="45"/>
  <c r="AG23" i="45"/>
  <c r="AF23" i="45"/>
  <c r="AE23" i="45"/>
  <c r="AD23" i="45"/>
  <c r="AC23" i="45"/>
  <c r="AB23" i="45"/>
  <c r="AA23" i="45"/>
  <c r="Z23" i="45"/>
  <c r="Y23" i="45"/>
  <c r="X23" i="45"/>
  <c r="W23" i="45"/>
  <c r="V23" i="45"/>
  <c r="U23" i="45"/>
  <c r="T23" i="45"/>
  <c r="S23" i="45"/>
  <c r="R23" i="45"/>
  <c r="Q23" i="45"/>
  <c r="P23" i="45"/>
  <c r="O23" i="45"/>
  <c r="N23" i="45"/>
  <c r="M23" i="45"/>
  <c r="L23" i="45"/>
  <c r="K23" i="45"/>
  <c r="J23" i="45"/>
  <c r="BA22" i="45"/>
  <c r="BB22" i="45" s="1"/>
  <c r="BB21" i="45" s="1"/>
  <c r="BB20" i="45" s="1"/>
  <c r="BF21" i="45"/>
  <c r="BE21" i="45"/>
  <c r="BD21" i="45"/>
  <c r="AZ21" i="45"/>
  <c r="AY21" i="45"/>
  <c r="AX21" i="45"/>
  <c r="AW21" i="45"/>
  <c r="AV21" i="45"/>
  <c r="AU21" i="45"/>
  <c r="AT21" i="45"/>
  <c r="AS21" i="45"/>
  <c r="AR21" i="45"/>
  <c r="AP21" i="45"/>
  <c r="AP20" i="45" s="1"/>
  <c r="AP13" i="45" s="1"/>
  <c r="AP12" i="45" s="1"/>
  <c r="AP11" i="45" s="1"/>
  <c r="AO21" i="45"/>
  <c r="AN21" i="45"/>
  <c r="AN20" i="45" s="1"/>
  <c r="AM21" i="45"/>
  <c r="AL21" i="45"/>
  <c r="AL20" i="45" s="1"/>
  <c r="AL13" i="45" s="1"/>
  <c r="AL12" i="45" s="1"/>
  <c r="AL11" i="45" s="1"/>
  <c r="AK21" i="45"/>
  <c r="AJ21" i="45"/>
  <c r="AJ20" i="45" s="1"/>
  <c r="AI21" i="45"/>
  <c r="AH21" i="45"/>
  <c r="AH20" i="45" s="1"/>
  <c r="AH13" i="45" s="1"/>
  <c r="AH12" i="45" s="1"/>
  <c r="AH11" i="45" s="1"/>
  <c r="AG21" i="45"/>
  <c r="AF21" i="45"/>
  <c r="AF20" i="45" s="1"/>
  <c r="AE21" i="45"/>
  <c r="AD21" i="45"/>
  <c r="AD20" i="45" s="1"/>
  <c r="AC21" i="45"/>
  <c r="AB21" i="45"/>
  <c r="AB20" i="45" s="1"/>
  <c r="AA21" i="45"/>
  <c r="Z21" i="45"/>
  <c r="Z20" i="45" s="1"/>
  <c r="Y21" i="45"/>
  <c r="X21" i="45"/>
  <c r="X20" i="45" s="1"/>
  <c r="W21" i="45"/>
  <c r="V21" i="45"/>
  <c r="V20" i="45" s="1"/>
  <c r="U21" i="45"/>
  <c r="T21" i="45"/>
  <c r="T20" i="45" s="1"/>
  <c r="S21" i="45"/>
  <c r="R21" i="45"/>
  <c r="R20" i="45" s="1"/>
  <c r="Q21" i="45"/>
  <c r="P21" i="45"/>
  <c r="P20" i="45" s="1"/>
  <c r="O21" i="45"/>
  <c r="N21" i="45"/>
  <c r="N20" i="45" s="1"/>
  <c r="M21" i="45"/>
  <c r="L21" i="45"/>
  <c r="L20" i="45" s="1"/>
  <c r="K21" i="45"/>
  <c r="J21" i="45"/>
  <c r="J20" i="45" s="1"/>
  <c r="BH20" i="45"/>
  <c r="BF20" i="45"/>
  <c r="BF13" i="45" s="1"/>
  <c r="BF12" i="45" s="1"/>
  <c r="BF11" i="45" s="1"/>
  <c r="BE20" i="45"/>
  <c r="BD20" i="45"/>
  <c r="AZ20" i="45"/>
  <c r="AY20" i="45"/>
  <c r="AY13" i="45" s="1"/>
  <c r="AY12" i="45" s="1"/>
  <c r="AY11" i="45" s="1"/>
  <c r="AX20" i="45"/>
  <c r="AW20" i="45"/>
  <c r="AV20" i="45"/>
  <c r="AU20" i="45"/>
  <c r="AU13" i="45" s="1"/>
  <c r="AU12" i="45" s="1"/>
  <c r="AU11" i="45" s="1"/>
  <c r="AT20" i="45"/>
  <c r="AS20" i="45"/>
  <c r="AR20" i="45"/>
  <c r="AQ20" i="45"/>
  <c r="AO20" i="45"/>
  <c r="AM20" i="45"/>
  <c r="AK20" i="45"/>
  <c r="AI20" i="45"/>
  <c r="AG20" i="45"/>
  <c r="AE20" i="45"/>
  <c r="AC20" i="45"/>
  <c r="AA20" i="45"/>
  <c r="Y20" i="45"/>
  <c r="W20" i="45"/>
  <c r="U20" i="45"/>
  <c r="S20" i="45"/>
  <c r="Q20" i="45"/>
  <c r="O20" i="45"/>
  <c r="M20" i="45"/>
  <c r="K20" i="45"/>
  <c r="AY19" i="45"/>
  <c r="AY18" i="45" s="1"/>
  <c r="AY17" i="45" s="1"/>
  <c r="AR19" i="45"/>
  <c r="BA19" i="45" s="1"/>
  <c r="BB19" i="45" s="1"/>
  <c r="AE19" i="45"/>
  <c r="P19" i="45"/>
  <c r="L19" i="45"/>
  <c r="BF18" i="45"/>
  <c r="BE18" i="45"/>
  <c r="BD18" i="45"/>
  <c r="AZ18" i="45"/>
  <c r="AX18" i="45"/>
  <c r="AX17" i="45" s="1"/>
  <c r="AX13" i="45" s="1"/>
  <c r="AX12" i="45" s="1"/>
  <c r="AX11" i="45" s="1"/>
  <c r="AW18" i="45"/>
  <c r="AV18" i="45"/>
  <c r="AV17" i="45" s="1"/>
  <c r="AV13" i="45" s="1"/>
  <c r="AV12" i="45" s="1"/>
  <c r="AV11" i="45" s="1"/>
  <c r="AU18" i="45"/>
  <c r="AT18" i="45"/>
  <c r="AT17" i="45" s="1"/>
  <c r="AT13" i="45" s="1"/>
  <c r="AT12" i="45" s="1"/>
  <c r="AT11" i="45" s="1"/>
  <c r="AS18" i="45"/>
  <c r="AR18" i="45"/>
  <c r="AR17" i="45" s="1"/>
  <c r="AR13" i="45" s="1"/>
  <c r="AP18" i="45"/>
  <c r="AO18" i="45"/>
  <c r="AO17" i="45" s="1"/>
  <c r="AN18" i="45"/>
  <c r="AM18" i="45"/>
  <c r="AM17" i="45" s="1"/>
  <c r="AL18" i="45"/>
  <c r="AK18" i="45"/>
  <c r="AK17" i="45" s="1"/>
  <c r="AJ18" i="45"/>
  <c r="AI18" i="45"/>
  <c r="AI17" i="45" s="1"/>
  <c r="AH18" i="45"/>
  <c r="AG18" i="45"/>
  <c r="AG17" i="45" s="1"/>
  <c r="AF18" i="45"/>
  <c r="AE18" i="45"/>
  <c r="AE17" i="45" s="1"/>
  <c r="AC18" i="45"/>
  <c r="AB18" i="45"/>
  <c r="AB17" i="45" s="1"/>
  <c r="AB13" i="45" s="1"/>
  <c r="AB12" i="45" s="1"/>
  <c r="AB11" i="45" s="1"/>
  <c r="AA18" i="45"/>
  <c r="Z18" i="45"/>
  <c r="Z17" i="45" s="1"/>
  <c r="Z13" i="45" s="1"/>
  <c r="Z12" i="45" s="1"/>
  <c r="Z11" i="45" s="1"/>
  <c r="Y18" i="45"/>
  <c r="X18" i="45"/>
  <c r="X17" i="45" s="1"/>
  <c r="X13" i="45" s="1"/>
  <c r="X12" i="45" s="1"/>
  <c r="X11" i="45" s="1"/>
  <c r="W18" i="45"/>
  <c r="V18" i="45"/>
  <c r="V17" i="45" s="1"/>
  <c r="V13" i="45" s="1"/>
  <c r="V12" i="45" s="1"/>
  <c r="V11" i="45" s="1"/>
  <c r="U18" i="45"/>
  <c r="T18" i="45"/>
  <c r="T17" i="45" s="1"/>
  <c r="T13" i="45" s="1"/>
  <c r="T12" i="45" s="1"/>
  <c r="T11" i="45" s="1"/>
  <c r="S18" i="45"/>
  <c r="R18" i="45"/>
  <c r="R17" i="45" s="1"/>
  <c r="R13" i="45" s="1"/>
  <c r="R12" i="45" s="1"/>
  <c r="R11" i="45" s="1"/>
  <c r="Q18" i="45"/>
  <c r="P18" i="45"/>
  <c r="P17" i="45" s="1"/>
  <c r="P13" i="45" s="1"/>
  <c r="P12" i="45" s="1"/>
  <c r="P11" i="45" s="1"/>
  <c r="O18" i="45"/>
  <c r="N18" i="45"/>
  <c r="N17" i="45" s="1"/>
  <c r="N13" i="45" s="1"/>
  <c r="N12" i="45" s="1"/>
  <c r="N11" i="45" s="1"/>
  <c r="M18" i="45"/>
  <c r="L18" i="45"/>
  <c r="L17" i="45" s="1"/>
  <c r="L13" i="45" s="1"/>
  <c r="L12" i="45" s="1"/>
  <c r="L11" i="45" s="1"/>
  <c r="K18" i="45"/>
  <c r="J18" i="45"/>
  <c r="J17" i="45" s="1"/>
  <c r="J13" i="45" s="1"/>
  <c r="J12" i="45" s="1"/>
  <c r="J11" i="45" s="1"/>
  <c r="BF17" i="45"/>
  <c r="BE17" i="45"/>
  <c r="BE13" i="45" s="1"/>
  <c r="BE12" i="45" s="1"/>
  <c r="BE11" i="45" s="1"/>
  <c r="BD17" i="45"/>
  <c r="AZ17" i="45"/>
  <c r="AZ13" i="45" s="1"/>
  <c r="AZ12" i="45" s="1"/>
  <c r="AZ11" i="45" s="1"/>
  <c r="AW17" i="45"/>
  <c r="AU17" i="45"/>
  <c r="AS17" i="45"/>
  <c r="AP17" i="45"/>
  <c r="AN17" i="45"/>
  <c r="AL17" i="45"/>
  <c r="AJ17" i="45"/>
  <c r="AH17" i="45"/>
  <c r="AF17" i="45"/>
  <c r="AC17" i="45"/>
  <c r="AA17" i="45"/>
  <c r="Y17" i="45"/>
  <c r="W17" i="45"/>
  <c r="U17" i="45"/>
  <c r="S17" i="45"/>
  <c r="Q17" i="45"/>
  <c r="O17" i="45"/>
  <c r="M17" i="45"/>
  <c r="K17" i="45"/>
  <c r="AV16" i="45"/>
  <c r="O16" i="45"/>
  <c r="J16" i="45"/>
  <c r="BF15" i="45"/>
  <c r="BE15" i="45"/>
  <c r="BD15" i="45"/>
  <c r="BB15" i="45"/>
  <c r="BA15" i="45"/>
  <c r="AZ15" i="45"/>
  <c r="AY15" i="45"/>
  <c r="AX15" i="45"/>
  <c r="AW15" i="45"/>
  <c r="AV15" i="45"/>
  <c r="AU15" i="45"/>
  <c r="AT15" i="45"/>
  <c r="AS15" i="45"/>
  <c r="AR15" i="45"/>
  <c r="AQ15" i="45"/>
  <c r="AP15" i="45"/>
  <c r="AO15" i="45"/>
  <c r="AN15" i="45"/>
  <c r="AM15" i="45"/>
  <c r="AL15" i="45"/>
  <c r="AK15" i="45"/>
  <c r="AJ15" i="45"/>
  <c r="AI15" i="45"/>
  <c r="AH15" i="45"/>
  <c r="AG15" i="45"/>
  <c r="AF15" i="45"/>
  <c r="AE15" i="45"/>
  <c r="AD15" i="45"/>
  <c r="AC15" i="45"/>
  <c r="AB15" i="45"/>
  <c r="AA15" i="45"/>
  <c r="Z15" i="45"/>
  <c r="Y15" i="45"/>
  <c r="X15" i="45"/>
  <c r="W15" i="45"/>
  <c r="V15" i="45"/>
  <c r="U15" i="45"/>
  <c r="T15" i="45"/>
  <c r="S15" i="45"/>
  <c r="R15" i="45"/>
  <c r="Q15" i="45"/>
  <c r="P15" i="45"/>
  <c r="O15" i="45"/>
  <c r="N15" i="45"/>
  <c r="M15" i="45"/>
  <c r="L15" i="45"/>
  <c r="K15" i="45"/>
  <c r="J15" i="45"/>
  <c r="BF14" i="45"/>
  <c r="BE14" i="45"/>
  <c r="BD14" i="45"/>
  <c r="BB14" i="45"/>
  <c r="BA14" i="45"/>
  <c r="AZ14" i="45"/>
  <c r="AY14" i="45"/>
  <c r="AX14" i="45"/>
  <c r="AW14" i="45"/>
  <c r="AV14" i="45"/>
  <c r="AU14" i="45"/>
  <c r="AT14" i="45"/>
  <c r="AS14" i="45"/>
  <c r="AR14" i="45"/>
  <c r="AQ14" i="45"/>
  <c r="AP14" i="45"/>
  <c r="AO14" i="45"/>
  <c r="AN14" i="45"/>
  <c r="AM14" i="45"/>
  <c r="AL14" i="45"/>
  <c r="AK14" i="45"/>
  <c r="AJ14" i="45"/>
  <c r="AI14" i="45"/>
  <c r="AH14" i="45"/>
  <c r="AG14" i="45"/>
  <c r="AF14" i="45"/>
  <c r="AE14" i="45"/>
  <c r="AD14" i="45"/>
  <c r="AC14" i="45"/>
  <c r="AB14" i="45"/>
  <c r="AA14" i="45"/>
  <c r="Z14" i="45"/>
  <c r="Y14" i="45"/>
  <c r="X14" i="45"/>
  <c r="W14" i="45"/>
  <c r="V14" i="45"/>
  <c r="U14" i="45"/>
  <c r="T14" i="45"/>
  <c r="S14" i="45"/>
  <c r="R14" i="45"/>
  <c r="Q14" i="45"/>
  <c r="P14" i="45"/>
  <c r="O14" i="45"/>
  <c r="N14" i="45"/>
  <c r="M14" i="45"/>
  <c r="L14" i="45"/>
  <c r="K14" i="45"/>
  <c r="J14" i="45"/>
  <c r="BD13" i="45"/>
  <c r="AW13" i="45"/>
  <c r="AS13" i="45"/>
  <c r="AN13" i="45"/>
  <c r="AJ13" i="45"/>
  <c r="AF13" i="45"/>
  <c r="AC13" i="45"/>
  <c r="AA13" i="45"/>
  <c r="Y13" i="45"/>
  <c r="W13" i="45"/>
  <c r="U13" i="45"/>
  <c r="S13" i="45"/>
  <c r="Q13" i="45"/>
  <c r="O13" i="45"/>
  <c r="M13" i="45"/>
  <c r="K13" i="45"/>
  <c r="BD12" i="45"/>
  <c r="AW12" i="45"/>
  <c r="AS12" i="45"/>
  <c r="AN12" i="45"/>
  <c r="AJ12" i="45"/>
  <c r="AF12" i="45"/>
  <c r="AC12" i="45"/>
  <c r="AA12" i="45"/>
  <c r="Y12" i="45"/>
  <c r="W12" i="45"/>
  <c r="U12" i="45"/>
  <c r="S12" i="45"/>
  <c r="Q12" i="45"/>
  <c r="O12" i="45"/>
  <c r="M12" i="45"/>
  <c r="K12" i="45"/>
  <c r="BD11" i="45"/>
  <c r="BC11" i="45"/>
  <c r="BA11" i="45"/>
  <c r="AW11" i="45"/>
  <c r="AS11" i="45"/>
  <c r="AN11" i="45"/>
  <c r="AJ11" i="45"/>
  <c r="AF11" i="45"/>
  <c r="AC11" i="45"/>
  <c r="AA11" i="45"/>
  <c r="Y11" i="45"/>
  <c r="W11" i="45"/>
  <c r="U11" i="45"/>
  <c r="S11" i="45"/>
  <c r="Q11" i="45"/>
  <c r="O11" i="45"/>
  <c r="M11" i="45"/>
  <c r="K11" i="45"/>
  <c r="A3" i="45"/>
  <c r="T19" i="41" l="1"/>
  <c r="V19" i="41"/>
  <c r="X19" i="41"/>
  <c r="X12" i="41" s="1"/>
  <c r="Z27" i="41"/>
  <c r="Z26" i="41" s="1"/>
  <c r="AA28" i="41"/>
  <c r="Z17" i="41"/>
  <c r="Z16" i="41" s="1"/>
  <c r="AB17" i="41"/>
  <c r="AB16" i="41" s="1"/>
  <c r="U19" i="41"/>
  <c r="Z19" i="41"/>
  <c r="W19" i="41"/>
  <c r="Y19" i="41"/>
  <c r="Y12" i="41" s="1"/>
  <c r="W12" i="41"/>
  <c r="V12" i="41"/>
  <c r="V11" i="41" s="1"/>
  <c r="U12" i="41"/>
  <c r="U11" i="41" s="1"/>
  <c r="T12" i="41"/>
  <c r="T11" i="41" s="1"/>
  <c r="AE13" i="45"/>
  <c r="AE12" i="45" s="1"/>
  <c r="AE11" i="45" s="1"/>
  <c r="AG13" i="45"/>
  <c r="AG12" i="45" s="1"/>
  <c r="AG11" i="45" s="1"/>
  <c r="AI13" i="45"/>
  <c r="AI12" i="45" s="1"/>
  <c r="AI11" i="45" s="1"/>
  <c r="AK13" i="45"/>
  <c r="AK12" i="45" s="1"/>
  <c r="AK11" i="45" s="1"/>
  <c r="AM13" i="45"/>
  <c r="AM12" i="45" s="1"/>
  <c r="AM11" i="45" s="1"/>
  <c r="AO13" i="45"/>
  <c r="AO12" i="45" s="1"/>
  <c r="AO11" i="45" s="1"/>
  <c r="BB30" i="45"/>
  <c r="BB29" i="45" s="1"/>
  <c r="BB28" i="45" s="1"/>
  <c r="BA29" i="45"/>
  <c r="BA28" i="45" s="1"/>
  <c r="AR29" i="45"/>
  <c r="AR28" i="45" s="1"/>
  <c r="AR12" i="45" s="1"/>
  <c r="AR11" i="45" s="1"/>
  <c r="BA21" i="45"/>
  <c r="BA20" i="45" s="1"/>
  <c r="K14" i="41"/>
  <c r="K13" i="41" s="1"/>
  <c r="L14" i="41"/>
  <c r="L13" i="41" s="1"/>
  <c r="M14" i="41"/>
  <c r="M13" i="41" s="1"/>
  <c r="N14" i="41"/>
  <c r="N13" i="41" s="1"/>
  <c r="O14" i="41"/>
  <c r="O13" i="41" s="1"/>
  <c r="P14" i="41"/>
  <c r="P13" i="41" s="1"/>
  <c r="Q14" i="41"/>
  <c r="Q13" i="41" s="1"/>
  <c r="R14" i="41"/>
  <c r="R13" i="41" s="1"/>
  <c r="S14" i="41"/>
  <c r="S13" i="41" s="1"/>
  <c r="AA14" i="41"/>
  <c r="AA13" i="41" s="1"/>
  <c r="AB14" i="41"/>
  <c r="AB13" i="41" s="1"/>
  <c r="AC14" i="41"/>
  <c r="AC13" i="41" s="1"/>
  <c r="AC24" i="41"/>
  <c r="K10" i="44"/>
  <c r="L10" i="44"/>
  <c r="M10" i="44"/>
  <c r="N10" i="44"/>
  <c r="O10" i="44"/>
  <c r="P10" i="44"/>
  <c r="Q10" i="44"/>
  <c r="R10" i="44"/>
  <c r="S10" i="44"/>
  <c r="T10" i="44"/>
  <c r="U10" i="44"/>
  <c r="V10" i="44"/>
  <c r="W10" i="44"/>
  <c r="X10" i="44"/>
  <c r="Y10" i="44"/>
  <c r="Z10" i="44"/>
  <c r="AA10" i="44"/>
  <c r="AB10" i="44"/>
  <c r="AC10" i="44"/>
  <c r="AD10" i="44"/>
  <c r="AE10" i="44"/>
  <c r="AF10" i="44"/>
  <c r="AG10" i="44"/>
  <c r="AH10" i="44"/>
  <c r="J10" i="44"/>
  <c r="K16" i="44"/>
  <c r="K15" i="44" s="1"/>
  <c r="L16" i="44"/>
  <c r="M16" i="44"/>
  <c r="N16" i="44"/>
  <c r="O16" i="44"/>
  <c r="O15" i="44" s="1"/>
  <c r="P16" i="44"/>
  <c r="Q16" i="44"/>
  <c r="R16" i="44"/>
  <c r="S16" i="44"/>
  <c r="S15" i="44" s="1"/>
  <c r="T16" i="44"/>
  <c r="U16" i="44"/>
  <c r="U15" i="44" s="1"/>
  <c r="V16" i="44"/>
  <c r="W16" i="44"/>
  <c r="X16" i="44"/>
  <c r="Y16" i="44"/>
  <c r="Z16" i="44"/>
  <c r="AA16" i="44"/>
  <c r="AB16" i="44"/>
  <c r="AC16" i="44"/>
  <c r="AC15" i="44" s="1"/>
  <c r="AD16" i="44"/>
  <c r="AE16" i="44"/>
  <c r="AF16" i="44"/>
  <c r="AG16" i="44"/>
  <c r="J16" i="44"/>
  <c r="AE17" i="44"/>
  <c r="Z17" i="44"/>
  <c r="AF14" i="44"/>
  <c r="AA11" i="44"/>
  <c r="Y14" i="44"/>
  <c r="X14" i="44"/>
  <c r="W14" i="44" s="1"/>
  <c r="V14" i="44"/>
  <c r="U14" i="44"/>
  <c r="T14" i="44"/>
  <c r="AE13" i="44"/>
  <c r="AF13" i="44" s="1"/>
  <c r="AF12" i="44" s="1"/>
  <c r="AA17" i="44"/>
  <c r="AA15" i="44" s="1"/>
  <c r="Y17" i="44"/>
  <c r="X17" i="44"/>
  <c r="W17" i="44" s="1"/>
  <c r="W15" i="44" s="1"/>
  <c r="V17" i="44"/>
  <c r="V15" i="44" s="1"/>
  <c r="U17" i="44"/>
  <c r="T17" i="44"/>
  <c r="T15" i="44" s="1"/>
  <c r="O17" i="44"/>
  <c r="AD15" i="44"/>
  <c r="Z15" i="44"/>
  <c r="R15" i="44"/>
  <c r="P15" i="44"/>
  <c r="N15" i="44"/>
  <c r="L15" i="44"/>
  <c r="J15" i="44"/>
  <c r="X15" i="44"/>
  <c r="Q15" i="44"/>
  <c r="M15" i="44"/>
  <c r="AG12" i="44"/>
  <c r="AD12" i="44"/>
  <c r="AD11" i="44" s="1"/>
  <c r="AC12" i="44"/>
  <c r="AC11" i="44" s="1"/>
  <c r="AB12" i="44"/>
  <c r="AA12" i="44"/>
  <c r="Z12" i="44"/>
  <c r="Y12" i="44"/>
  <c r="Y11" i="44" s="1"/>
  <c r="X12" i="44"/>
  <c r="X11" i="44" s="1"/>
  <c r="W12" i="44"/>
  <c r="V12" i="44"/>
  <c r="U12" i="44"/>
  <c r="T12" i="44"/>
  <c r="S12" i="44"/>
  <c r="S11" i="44" s="1"/>
  <c r="R12" i="44"/>
  <c r="R11" i="44" s="1"/>
  <c r="Q12" i="44"/>
  <c r="Q11" i="44" s="1"/>
  <c r="P12" i="44"/>
  <c r="P11" i="44" s="1"/>
  <c r="O12" i="44"/>
  <c r="O11" i="44" s="1"/>
  <c r="N12" i="44"/>
  <c r="M12" i="44"/>
  <c r="M11" i="44" s="1"/>
  <c r="L12" i="44"/>
  <c r="L11" i="44" s="1"/>
  <c r="K12" i="44"/>
  <c r="K11" i="44" s="1"/>
  <c r="J12" i="44"/>
  <c r="AH11" i="44"/>
  <c r="AG11" i="44"/>
  <c r="N11" i="44"/>
  <c r="J11" i="44"/>
  <c r="Z12" i="41" l="1"/>
  <c r="AB28" i="41"/>
  <c r="AB27" i="41" s="1"/>
  <c r="AB26" i="41" s="1"/>
  <c r="AA27" i="41"/>
  <c r="AA26" i="41" s="1"/>
  <c r="Y11" i="41"/>
  <c r="Y10" i="41" s="1"/>
  <c r="Z11" i="41"/>
  <c r="Z10" i="41" s="1"/>
  <c r="W11" i="41"/>
  <c r="W10" i="41" s="1"/>
  <c r="X11" i="41"/>
  <c r="X10" i="41" s="1"/>
  <c r="U10" i="41"/>
  <c r="T10" i="41"/>
  <c r="V10" i="41"/>
  <c r="Y15" i="44"/>
  <c r="U11" i="44"/>
  <c r="AE12" i="44"/>
  <c r="T11" i="44"/>
  <c r="V11" i="44"/>
  <c r="W11" i="44"/>
  <c r="Z11" i="44"/>
  <c r="AF17" i="44"/>
  <c r="AF15" i="44" s="1"/>
  <c r="AB17" i="44"/>
  <c r="AB15" i="44" s="1"/>
  <c r="AE15" i="44"/>
  <c r="AG24" i="41"/>
  <c r="AF24" i="41"/>
  <c r="AE24" i="41"/>
  <c r="AB24" i="41"/>
  <c r="AA24" i="41"/>
  <c r="S24" i="41"/>
  <c r="R24" i="41"/>
  <c r="Q24" i="41"/>
  <c r="P24" i="41"/>
  <c r="O24" i="41"/>
  <c r="N24" i="41"/>
  <c r="M24" i="41"/>
  <c r="L24" i="41"/>
  <c r="K24" i="41"/>
  <c r="J24" i="41"/>
  <c r="AC28" i="41" l="1"/>
  <c r="AC27" i="41" s="1"/>
  <c r="AC26" i="41" s="1"/>
  <c r="AC18" i="41"/>
  <c r="AC17" i="41" s="1"/>
  <c r="AC16" i="41" s="1"/>
  <c r="J15" i="41"/>
  <c r="J14" i="41" s="1"/>
  <c r="J13" i="41" s="1"/>
  <c r="AB22" i="41" l="1"/>
  <c r="AB19" i="41" s="1"/>
  <c r="AB12" i="41" s="1"/>
  <c r="AB11" i="41" s="1"/>
  <c r="AC23" i="41"/>
  <c r="AC22" i="41" s="1"/>
  <c r="AC19" i="41" s="1"/>
  <c r="AC12" i="41" s="1"/>
  <c r="AC11" i="41" s="1"/>
  <c r="P9" i="25" l="1"/>
  <c r="P8" i="25"/>
  <c r="Q9" i="25"/>
  <c r="Q8" i="25"/>
  <c r="R9" i="25"/>
  <c r="R8" i="25"/>
  <c r="Z10" i="25"/>
  <c r="K9" i="25"/>
  <c r="K8" i="25"/>
  <c r="L9" i="25"/>
  <c r="L8" i="25"/>
  <c r="M9" i="25"/>
  <c r="M8" i="25"/>
  <c r="N9" i="25"/>
  <c r="N8" i="25"/>
  <c r="S9" i="25"/>
  <c r="S8" i="25"/>
  <c r="T9" i="25"/>
  <c r="T8" i="25"/>
  <c r="U9" i="25"/>
  <c r="U8" i="25"/>
  <c r="W9" i="25"/>
  <c r="W8" i="25"/>
  <c r="X9" i="25"/>
  <c r="X8" i="25"/>
  <c r="Y9" i="25"/>
  <c r="Y8" i="25"/>
  <c r="AB9" i="25"/>
  <c r="AB8" i="25"/>
  <c r="AC9" i="25"/>
  <c r="AC8" i="25"/>
  <c r="D11" i="43"/>
  <c r="I11" i="43"/>
  <c r="I11" i="42"/>
  <c r="J22" i="41"/>
  <c r="J19" i="41" s="1"/>
  <c r="K22" i="41"/>
  <c r="K19" i="41" s="1"/>
  <c r="L22" i="41"/>
  <c r="L19" i="41" s="1"/>
  <c r="M22" i="41"/>
  <c r="M19" i="41" s="1"/>
  <c r="I17" i="43"/>
  <c r="H17" i="43" s="1"/>
  <c r="C17" i="43" s="1"/>
  <c r="I10" i="43"/>
  <c r="I9" i="43"/>
  <c r="J10" i="43"/>
  <c r="J9" i="43"/>
  <c r="J13" i="43"/>
  <c r="I13" i="43"/>
  <c r="J17" i="43"/>
  <c r="G9" i="43"/>
  <c r="G15" i="43"/>
  <c r="D10" i="43"/>
  <c r="D9" i="43"/>
  <c r="E9" i="43"/>
  <c r="F9" i="43"/>
  <c r="E15" i="43"/>
  <c r="F15" i="43"/>
  <c r="D15" i="43"/>
  <c r="A3" i="43"/>
  <c r="H16" i="42"/>
  <c r="G16" i="42"/>
  <c r="E19" i="42"/>
  <c r="E18" i="42"/>
  <c r="E17" i="42"/>
  <c r="D17" i="42"/>
  <c r="C17" i="42"/>
  <c r="C16" i="42"/>
  <c r="E16" i="42"/>
  <c r="I15" i="42"/>
  <c r="D15" i="42"/>
  <c r="E13" i="42"/>
  <c r="E12" i="42"/>
  <c r="E11" i="42"/>
  <c r="D11" i="42"/>
  <c r="C11" i="42"/>
  <c r="H13" i="43"/>
  <c r="H10" i="43"/>
  <c r="H9" i="43"/>
  <c r="D8" i="43"/>
  <c r="C10" i="43"/>
  <c r="C9" i="43"/>
  <c r="I10" i="42"/>
  <c r="E15" i="42"/>
  <c r="E10" i="42"/>
  <c r="D10" i="42"/>
  <c r="C15" i="42"/>
  <c r="C10" i="42"/>
  <c r="O22" i="41"/>
  <c r="O19" i="41" s="1"/>
  <c r="P22" i="41"/>
  <c r="P19" i="41" s="1"/>
  <c r="Q22" i="41"/>
  <c r="Q19" i="41" s="1"/>
  <c r="R22" i="41"/>
  <c r="R19" i="41" s="1"/>
  <c r="S22" i="41"/>
  <c r="S19" i="41" s="1"/>
  <c r="AA22" i="41"/>
  <c r="AA19" i="41" s="1"/>
  <c r="AE22" i="41"/>
  <c r="AE19" i="41" s="1"/>
  <c r="AF22" i="41"/>
  <c r="AF19" i="41" s="1"/>
  <c r="AG22" i="41"/>
  <c r="AG19" i="41" s="1"/>
  <c r="N22" i="41"/>
  <c r="N19" i="41" s="1"/>
  <c r="J12" i="43"/>
  <c r="J11" i="43" s="1"/>
  <c r="AG14" i="41"/>
  <c r="AF14" i="41"/>
  <c r="AF13" i="41" s="1"/>
  <c r="AE14" i="41"/>
  <c r="I16" i="43"/>
  <c r="J16" i="43"/>
  <c r="J15" i="43" s="1"/>
  <c r="O17" i="41"/>
  <c r="O16" i="41" s="1"/>
  <c r="H19" i="42"/>
  <c r="G19" i="42" s="1"/>
  <c r="AJ28" i="41"/>
  <c r="AG27" i="41"/>
  <c r="AG26" i="41" s="1"/>
  <c r="AF27" i="41"/>
  <c r="AF26" i="41" s="1"/>
  <c r="AE27" i="41"/>
  <c r="AE26" i="41" s="1"/>
  <c r="J27" i="41"/>
  <c r="J26" i="41" s="1"/>
  <c r="L18" i="41"/>
  <c r="L17" i="41" s="1"/>
  <c r="L16" i="41" s="1"/>
  <c r="AG17" i="41"/>
  <c r="AG16" i="41" s="1"/>
  <c r="AF17" i="41"/>
  <c r="AF16" i="41" s="1"/>
  <c r="AE17" i="41"/>
  <c r="AE16" i="41" s="1"/>
  <c r="AA17" i="41"/>
  <c r="AA16" i="41" s="1"/>
  <c r="S17" i="41"/>
  <c r="S16" i="41" s="1"/>
  <c r="R17" i="41"/>
  <c r="R16" i="41" s="1"/>
  <c r="Q17" i="41"/>
  <c r="Q16" i="41" s="1"/>
  <c r="P17" i="41"/>
  <c r="P16" i="41" s="1"/>
  <c r="N17" i="41"/>
  <c r="N16" i="41" s="1"/>
  <c r="M17" i="41"/>
  <c r="M16" i="41" s="1"/>
  <c r="K17" i="41"/>
  <c r="K16" i="41" s="1"/>
  <c r="J17" i="41"/>
  <c r="J16" i="41" s="1"/>
  <c r="H17" i="42"/>
  <c r="G17" i="42" s="1"/>
  <c r="G15" i="42" s="1"/>
  <c r="H18" i="42"/>
  <c r="F18" i="42" s="1"/>
  <c r="F17" i="42" s="1"/>
  <c r="F15" i="42" s="1"/>
  <c r="AB10" i="41"/>
  <c r="AD10" i="41"/>
  <c r="H12" i="42"/>
  <c r="H11" i="39"/>
  <c r="I11" i="39"/>
  <c r="J11" i="39"/>
  <c r="K11" i="39"/>
  <c r="L11" i="39"/>
  <c r="M11" i="39"/>
  <c r="N11" i="39"/>
  <c r="O11" i="39"/>
  <c r="P11" i="39"/>
  <c r="Q11" i="39"/>
  <c r="R11" i="39"/>
  <c r="S11" i="39"/>
  <c r="T11" i="39"/>
  <c r="U11" i="39"/>
  <c r="V11" i="39"/>
  <c r="W11" i="39"/>
  <c r="X11" i="39"/>
  <c r="Y11" i="39"/>
  <c r="Z11" i="39"/>
  <c r="AA11" i="39"/>
  <c r="AB11" i="39"/>
  <c r="AC11" i="39"/>
  <c r="AD11" i="39"/>
  <c r="AE11" i="39"/>
  <c r="AF11" i="39"/>
  <c r="AG11" i="39"/>
  <c r="AH11" i="39"/>
  <c r="AI11" i="39"/>
  <c r="AJ11" i="39"/>
  <c r="AK11" i="39"/>
  <c r="AL11" i="39"/>
  <c r="AM11" i="39"/>
  <c r="AN11" i="39"/>
  <c r="AO11" i="39"/>
  <c r="AP11" i="39"/>
  <c r="AR11" i="39"/>
  <c r="AT11" i="39"/>
  <c r="AU11" i="39"/>
  <c r="AW11" i="39"/>
  <c r="AY11" i="39"/>
  <c r="AZ11" i="39"/>
  <c r="G11" i="39"/>
  <c r="AG12" i="39"/>
  <c r="AH12" i="39"/>
  <c r="AI12" i="39"/>
  <c r="AJ12" i="39"/>
  <c r="AK12" i="39"/>
  <c r="AL12" i="39"/>
  <c r="AM12" i="39"/>
  <c r="AN12" i="39"/>
  <c r="AO12" i="39"/>
  <c r="AP12" i="39"/>
  <c r="AR12" i="39"/>
  <c r="AT12" i="39"/>
  <c r="AU12" i="39"/>
  <c r="AW12" i="39"/>
  <c r="AY12" i="39"/>
  <c r="AZ12" i="39"/>
  <c r="H12" i="39"/>
  <c r="I12" i="39"/>
  <c r="J12" i="39"/>
  <c r="K12" i="39"/>
  <c r="L12" i="39"/>
  <c r="M12" i="39"/>
  <c r="N12" i="39"/>
  <c r="O12" i="39"/>
  <c r="P12" i="39"/>
  <c r="Q12" i="39"/>
  <c r="R12" i="39"/>
  <c r="S12" i="39"/>
  <c r="T12" i="39"/>
  <c r="U12" i="39"/>
  <c r="V12" i="39"/>
  <c r="W12" i="39"/>
  <c r="X12" i="39"/>
  <c r="Y12" i="39"/>
  <c r="Z12" i="39"/>
  <c r="AA12" i="39"/>
  <c r="AB12" i="39"/>
  <c r="AC12" i="39"/>
  <c r="AD12" i="39"/>
  <c r="AE12" i="39"/>
  <c r="AF12" i="39"/>
  <c r="G12" i="39"/>
  <c r="H13" i="39"/>
  <c r="I13" i="39"/>
  <c r="J13" i="39"/>
  <c r="K13" i="39"/>
  <c r="L13" i="39"/>
  <c r="M13" i="39"/>
  <c r="N13" i="39"/>
  <c r="O13" i="39"/>
  <c r="P13" i="39"/>
  <c r="Q13" i="39"/>
  <c r="R13" i="39"/>
  <c r="S13" i="39"/>
  <c r="T13" i="39"/>
  <c r="U13" i="39"/>
  <c r="V13" i="39"/>
  <c r="W13" i="39"/>
  <c r="X13" i="39"/>
  <c r="Y13" i="39"/>
  <c r="Z13" i="39"/>
  <c r="AA13" i="39"/>
  <c r="AB13" i="39"/>
  <c r="AC13" i="39"/>
  <c r="AD13" i="39"/>
  <c r="AE13" i="39"/>
  <c r="AF13" i="39"/>
  <c r="AG13" i="39"/>
  <c r="AH13" i="39"/>
  <c r="AI13" i="39"/>
  <c r="AJ13" i="39"/>
  <c r="AK13" i="39"/>
  <c r="AL13" i="39"/>
  <c r="AM13" i="39"/>
  <c r="AN13" i="39"/>
  <c r="AO13" i="39"/>
  <c r="AP13" i="39"/>
  <c r="AR13" i="39"/>
  <c r="AT13" i="39"/>
  <c r="AU13" i="39"/>
  <c r="AW13" i="39"/>
  <c r="AY13" i="39"/>
  <c r="AZ13" i="39"/>
  <c r="G13" i="39"/>
  <c r="H14" i="39"/>
  <c r="I14" i="39"/>
  <c r="J14" i="39"/>
  <c r="K14" i="39"/>
  <c r="L14" i="39"/>
  <c r="M14" i="39"/>
  <c r="N14" i="39"/>
  <c r="O14" i="39"/>
  <c r="P14" i="39"/>
  <c r="Q14" i="39"/>
  <c r="R14" i="39"/>
  <c r="S14" i="39"/>
  <c r="T14" i="39"/>
  <c r="U14" i="39"/>
  <c r="V14" i="39"/>
  <c r="W14" i="39"/>
  <c r="X14" i="39"/>
  <c r="Y14" i="39"/>
  <c r="Z14" i="39"/>
  <c r="AA14" i="39"/>
  <c r="AB14" i="39"/>
  <c r="AC14" i="39"/>
  <c r="AD14" i="39"/>
  <c r="AE14" i="39"/>
  <c r="AF14" i="39"/>
  <c r="AG14" i="39"/>
  <c r="AH14" i="39"/>
  <c r="AI14" i="39"/>
  <c r="AJ14" i="39"/>
  <c r="AK14" i="39"/>
  <c r="AL14" i="39"/>
  <c r="AM14" i="39"/>
  <c r="AN14" i="39"/>
  <c r="AO14" i="39"/>
  <c r="AP14" i="39"/>
  <c r="AR14" i="39"/>
  <c r="AS14" i="39"/>
  <c r="AS13" i="39"/>
  <c r="AS12" i="39"/>
  <c r="AS11" i="39"/>
  <c r="AT14" i="39"/>
  <c r="AU14" i="39"/>
  <c r="AW14" i="39"/>
  <c r="AX14" i="39"/>
  <c r="AX13" i="39"/>
  <c r="AX12" i="39"/>
  <c r="AX11" i="39"/>
  <c r="AY14" i="39"/>
  <c r="AZ14" i="39"/>
  <c r="G14" i="39"/>
  <c r="H16" i="39"/>
  <c r="I16" i="39"/>
  <c r="J16" i="39"/>
  <c r="K16" i="39"/>
  <c r="L16" i="39"/>
  <c r="M16" i="39"/>
  <c r="N16" i="39"/>
  <c r="O16" i="39"/>
  <c r="P16" i="39"/>
  <c r="Q16" i="39"/>
  <c r="R16" i="39"/>
  <c r="S16" i="39"/>
  <c r="T16" i="39"/>
  <c r="U16" i="39"/>
  <c r="V16" i="39"/>
  <c r="W16" i="39"/>
  <c r="X16" i="39"/>
  <c r="Y16" i="39"/>
  <c r="Z16" i="39"/>
  <c r="AA16" i="39"/>
  <c r="AB16" i="39"/>
  <c r="AC16" i="39"/>
  <c r="AD16" i="39"/>
  <c r="AE16" i="39"/>
  <c r="AF16" i="39"/>
  <c r="AG16" i="39"/>
  <c r="AH16" i="39"/>
  <c r="AI16" i="39"/>
  <c r="AJ16" i="39"/>
  <c r="AK16" i="39"/>
  <c r="AL16" i="39"/>
  <c r="AM16" i="39"/>
  <c r="AN16" i="39"/>
  <c r="AO16" i="39"/>
  <c r="AP16" i="39"/>
  <c r="AQ16" i="39"/>
  <c r="AR16" i="39"/>
  <c r="AS16" i="39"/>
  <c r="AT16" i="39"/>
  <c r="AU16" i="39"/>
  <c r="AV16" i="39"/>
  <c r="AW16" i="39"/>
  <c r="AX16" i="39"/>
  <c r="AY16" i="39"/>
  <c r="AZ16" i="39"/>
  <c r="G16" i="39"/>
  <c r="H17" i="39"/>
  <c r="I17" i="39"/>
  <c r="J17" i="39"/>
  <c r="K17" i="39"/>
  <c r="L17" i="39"/>
  <c r="M17" i="39"/>
  <c r="N17" i="39"/>
  <c r="O17" i="39"/>
  <c r="P17" i="39"/>
  <c r="Q17" i="39"/>
  <c r="R17" i="39"/>
  <c r="S17" i="39"/>
  <c r="T17" i="39"/>
  <c r="U17" i="39"/>
  <c r="V17" i="39"/>
  <c r="W17" i="39"/>
  <c r="X17" i="39"/>
  <c r="Y17" i="39"/>
  <c r="Z17" i="39"/>
  <c r="AA17" i="39"/>
  <c r="AB17" i="39"/>
  <c r="AC17" i="39"/>
  <c r="AD17" i="39"/>
  <c r="AE17" i="39"/>
  <c r="AF17" i="39"/>
  <c r="AG17" i="39"/>
  <c r="AH17" i="39"/>
  <c r="AI17" i="39"/>
  <c r="AJ17" i="39"/>
  <c r="AK17" i="39"/>
  <c r="AL17" i="39"/>
  <c r="AM17" i="39"/>
  <c r="AN17" i="39"/>
  <c r="AO17" i="39"/>
  <c r="AP17" i="39"/>
  <c r="AQ17" i="39"/>
  <c r="AR17" i="39"/>
  <c r="AS17" i="39"/>
  <c r="AT17" i="39"/>
  <c r="AU17" i="39"/>
  <c r="AV17" i="39"/>
  <c r="AW17" i="39"/>
  <c r="AX17" i="39"/>
  <c r="AY17" i="39"/>
  <c r="AZ17" i="39"/>
  <c r="G17" i="39"/>
  <c r="AR18" i="39"/>
  <c r="AV18" i="39"/>
  <c r="AV15" i="39"/>
  <c r="AV14" i="39"/>
  <c r="AV13" i="39"/>
  <c r="AV12" i="39"/>
  <c r="AV11" i="39"/>
  <c r="AQ15" i="39"/>
  <c r="AQ14" i="39"/>
  <c r="AQ13" i="39"/>
  <c r="AQ12" i="39"/>
  <c r="AQ11" i="39"/>
  <c r="AR15" i="39"/>
  <c r="AQ18" i="39"/>
  <c r="AM18" i="39"/>
  <c r="AN18" i="39"/>
  <c r="AM15" i="39"/>
  <c r="AN15" i="39"/>
  <c r="AI15" i="39"/>
  <c r="AI18" i="39"/>
  <c r="AE18" i="39"/>
  <c r="AA15" i="39"/>
  <c r="AA18" i="39"/>
  <c r="S15" i="39"/>
  <c r="S18" i="39"/>
  <c r="O18" i="39"/>
  <c r="M18" i="39"/>
  <c r="M15" i="39"/>
  <c r="G15" i="39"/>
  <c r="G18" i="39"/>
  <c r="Z9" i="25"/>
  <c r="Z8" i="25"/>
  <c r="AA10" i="25"/>
  <c r="AA9" i="25"/>
  <c r="AA8" i="25"/>
  <c r="V10" i="25"/>
  <c r="V9" i="25"/>
  <c r="V8" i="25"/>
  <c r="O10" i="25"/>
  <c r="O9" i="25"/>
  <c r="O8" i="25"/>
  <c r="J10" i="25"/>
  <c r="J9" i="25"/>
  <c r="J8" i="25"/>
  <c r="A3" i="39"/>
  <c r="A3" i="38"/>
  <c r="A3" i="36"/>
  <c r="R22" i="36"/>
  <c r="P22" i="36"/>
  <c r="R21" i="36"/>
  <c r="R8" i="36"/>
  <c r="Q21" i="36"/>
  <c r="P21" i="36"/>
  <c r="W8" i="36"/>
  <c r="S8" i="36"/>
  <c r="Q8" i="36"/>
  <c r="O8" i="36"/>
  <c r="N8" i="36"/>
  <c r="M8" i="36"/>
  <c r="I8" i="36"/>
  <c r="H8" i="36"/>
  <c r="G8" i="36"/>
  <c r="W7" i="36"/>
  <c r="AA6" i="36"/>
  <c r="AA5" i="36"/>
  <c r="P8" i="36"/>
  <c r="A3" i="35"/>
  <c r="A6" i="33"/>
  <c r="A4" i="34"/>
  <c r="A5" i="32"/>
  <c r="A3" i="31"/>
  <c r="A4" i="28"/>
  <c r="A4" i="22"/>
  <c r="A4" i="30"/>
  <c r="M12" i="41" l="1"/>
  <c r="R12" i="41"/>
  <c r="R11" i="41" s="1"/>
  <c r="R10" i="41" s="1"/>
  <c r="S12" i="41"/>
  <c r="J12" i="41"/>
  <c r="H16" i="43"/>
  <c r="C16" i="43" s="1"/>
  <c r="I15" i="43"/>
  <c r="I8" i="43" s="1"/>
  <c r="N12" i="41"/>
  <c r="H12" i="43"/>
  <c r="H11" i="43" s="1"/>
  <c r="O12" i="41"/>
  <c r="AF12" i="41"/>
  <c r="AF11" i="41" s="1"/>
  <c r="AF10" i="41" s="1"/>
  <c r="Q12" i="41"/>
  <c r="L12" i="41"/>
  <c r="P12" i="41"/>
  <c r="AE13" i="41"/>
  <c r="AE12" i="41" s="1"/>
  <c r="AE11" i="41" s="1"/>
  <c r="AE10" i="41" s="1"/>
  <c r="AG13" i="41"/>
  <c r="AG12" i="41" s="1"/>
  <c r="AG11" i="41" s="1"/>
  <c r="AG10" i="41" s="1"/>
  <c r="K12" i="41"/>
  <c r="H15" i="42"/>
  <c r="AA12" i="41"/>
  <c r="G18" i="42"/>
  <c r="J8" i="43"/>
  <c r="G12" i="42"/>
  <c r="F14" i="42"/>
  <c r="G13" i="43"/>
  <c r="E12" i="43"/>
  <c r="E11" i="43" s="1"/>
  <c r="E8" i="43" s="1"/>
  <c r="P11" i="41" l="1"/>
  <c r="P10" i="41" s="1"/>
  <c r="Q11" i="41"/>
  <c r="Q10" i="41" s="1"/>
  <c r="O11" i="41"/>
  <c r="O10" i="41" s="1"/>
  <c r="AA11" i="41"/>
  <c r="AA10" i="41" s="1"/>
  <c r="K11" i="41"/>
  <c r="K10" i="41" s="1"/>
  <c r="L11" i="41"/>
  <c r="L10" i="41" s="1"/>
  <c r="N11" i="41"/>
  <c r="N10" i="41" s="1"/>
  <c r="S11" i="41"/>
  <c r="S10" i="41" s="1"/>
  <c r="M11" i="41"/>
  <c r="M10" i="41" s="1"/>
  <c r="J11" i="41"/>
  <c r="J10" i="41" s="1"/>
  <c r="U9" i="44"/>
  <c r="T9" i="44"/>
  <c r="AJ9" i="44" s="1"/>
  <c r="H15" i="43"/>
  <c r="C15" i="43" s="1"/>
  <c r="F14" i="43"/>
  <c r="F11" i="42"/>
  <c r="F10" i="42" s="1"/>
  <c r="H14" i="42"/>
  <c r="G11" i="43"/>
  <c r="G8" i="43" s="1"/>
  <c r="C13" i="43"/>
  <c r="X9" i="44" l="1"/>
  <c r="H8" i="43"/>
  <c r="F12" i="43" l="1"/>
  <c r="H13" i="42"/>
  <c r="F11" i="43" l="1"/>
  <c r="F8" i="43" s="1"/>
  <c r="C12" i="43"/>
  <c r="C11" i="43" s="1"/>
  <c r="G13" i="42"/>
  <c r="G11" i="42" s="1"/>
  <c r="G10" i="42" s="1"/>
  <c r="H11" i="42"/>
  <c r="H10" i="42" s="1"/>
  <c r="L8" i="43" l="1"/>
  <c r="C8" i="43"/>
  <c r="AB14" i="44"/>
  <c r="AB11" i="44" s="1"/>
  <c r="AE11" i="44"/>
  <c r="AF11" i="44"/>
  <c r="AL13" i="44" l="1"/>
</calcChain>
</file>

<file path=xl/comments1.xml><?xml version="1.0" encoding="utf-8"?>
<comments xmlns="http://schemas.openxmlformats.org/spreadsheetml/2006/main">
  <authors>
    <author>THUYDUNG</author>
  </authors>
  <commentList>
    <comment ref="Z18" authorId="0">
      <text>
        <r>
          <rPr>
            <b/>
            <sz val="9"/>
            <color indexed="81"/>
            <rFont val="Tahoma"/>
            <family val="2"/>
          </rPr>
          <t>THUYDUNG:</t>
        </r>
        <r>
          <rPr>
            <sz val="9"/>
            <color indexed="81"/>
            <rFont val="Tahoma"/>
            <family val="2"/>
          </rPr>
          <t xml:space="preserve">
QĐ 1255,22,9,2022</t>
        </r>
      </text>
    </comment>
    <comment ref="AA18" authorId="0">
      <text>
        <r>
          <rPr>
            <b/>
            <sz val="9"/>
            <color indexed="81"/>
            <rFont val="Tahoma"/>
            <family val="2"/>
          </rPr>
          <t>THUYDUNG:</t>
        </r>
        <r>
          <rPr>
            <sz val="9"/>
            <color indexed="81"/>
            <rFont val="Tahoma"/>
            <family val="2"/>
          </rPr>
          <t xml:space="preserve">
QĐ 1255,22,9,2022</t>
        </r>
      </text>
    </comment>
  </commentList>
</comments>
</file>

<file path=xl/sharedStrings.xml><?xml version="1.0" encoding="utf-8"?>
<sst xmlns="http://schemas.openxmlformats.org/spreadsheetml/2006/main" count="1483" uniqueCount="486">
  <si>
    <t>TT</t>
  </si>
  <si>
    <t>Danh mục công trình, dự án</t>
  </si>
  <si>
    <t>Địa điểm XD</t>
  </si>
  <si>
    <t>Năng lực thiết kế</t>
  </si>
  <si>
    <t>Tổng số</t>
  </si>
  <si>
    <t>Ghi chú</t>
  </si>
  <si>
    <t>Thời gian KC-HT</t>
  </si>
  <si>
    <t>I</t>
  </si>
  <si>
    <t>…………….</t>
  </si>
  <si>
    <t>TỔNG SỐ</t>
  </si>
  <si>
    <t>Dự án…..</t>
  </si>
  <si>
    <t>II</t>
  </si>
  <si>
    <t>III</t>
  </si>
  <si>
    <t>Dự toán sau đấu thầu, chỉ thẩu</t>
  </si>
  <si>
    <t>Kế hoạch</t>
  </si>
  <si>
    <t>Nhu cầu vốn còn lại</t>
  </si>
  <si>
    <t>Đơn vị tính: Triệu đồng</t>
  </si>
  <si>
    <t>Năm hoàn thành dự án theo thực tế</t>
  </si>
  <si>
    <t>Tổng mức đầu tư được duyệt</t>
  </si>
  <si>
    <t>………..</t>
  </si>
  <si>
    <t>Số QĐ đầu tư</t>
  </si>
  <si>
    <t>Đơn vị: Triệu đồng</t>
  </si>
  <si>
    <t>Phân loại như trên</t>
  </si>
  <si>
    <t>ĐTPT</t>
  </si>
  <si>
    <t>Trong nước</t>
  </si>
  <si>
    <t>Ngoài nước</t>
  </si>
  <si>
    <t>Chương trình……</t>
  </si>
  <si>
    <t>Tổng mức đầu tư</t>
  </si>
  <si>
    <t>Tr đó:</t>
  </si>
  <si>
    <t>NSTW</t>
  </si>
  <si>
    <t>NSĐP</t>
  </si>
  <si>
    <t>Các nguồn vốn khác</t>
  </si>
  <si>
    <t>Số QĐ đầu tư (Ngày tháng năm ban hành)</t>
  </si>
  <si>
    <t>Ngân sách tỉnh</t>
  </si>
  <si>
    <t>Thời gian KC-HT theo QĐ đầu tư</t>
  </si>
  <si>
    <t>STT</t>
  </si>
  <si>
    <t>KH năm 2015</t>
  </si>
  <si>
    <t xml:space="preserve">Số quyết định </t>
  </si>
  <si>
    <t xml:space="preserve">TMĐT </t>
  </si>
  <si>
    <t>Tổng số (tất cả các nguồn vốn)</t>
  </si>
  <si>
    <t xml:space="preserve">Trong đó: </t>
  </si>
  <si>
    <t xml:space="preserve">Vốn đối ứng </t>
  </si>
  <si>
    <t>Vốn nước ngoài (tính theo tiền Việt)</t>
  </si>
  <si>
    <t>Trong đó</t>
  </si>
  <si>
    <t>Trong đó: NSTW</t>
  </si>
  <si>
    <t>Tính bằng ngoại tệ</t>
  </si>
  <si>
    <t>Quy đổi ra tiền Việt</t>
  </si>
  <si>
    <t>TPCP</t>
  </si>
  <si>
    <t>Khối lượng thực hiện</t>
  </si>
  <si>
    <t>Ngân sách huyện, thành phố</t>
  </si>
  <si>
    <t>TÌNH HÌNH THỰC HIỆN CÁC DỰ ÁN ĐẦU TƯ TỪ VỐN ODA (VAY, VIỆN TRỢ) ĐƯA VÀO NGÂN SÁCH TRUNG ƯƠNG KẾ HOẠCH NĂM 2015 VÀ DỰ KIẾN KẾ HOẠCH NĂM 2016</t>
  </si>
  <si>
    <t>Nhà tài trợ</t>
  </si>
  <si>
    <t>Ngày ký kết hiệp định</t>
  </si>
  <si>
    <t>Quyết định đầu tư được TTCP giao KH năm 2012, 2013</t>
  </si>
  <si>
    <t>Quyết định đầu tư điều chỉnh sau thời điểm giao KH năm 2013 của Thủ tướng Chính phủ</t>
  </si>
  <si>
    <t>Lũy kế vốn đã giải ngân đến hết KH năm 2014</t>
  </si>
  <si>
    <r>
      <t>Ước thực hiện kế hoạch 2014 từ 1/1/2014 đến 31/12/2014</t>
    </r>
    <r>
      <rPr>
        <vertAlign val="superscript"/>
        <sz val="14"/>
        <rFont val="Times New Roman"/>
        <family val="1"/>
      </rPr>
      <t>(3)</t>
    </r>
  </si>
  <si>
    <r>
      <t>Ước giải ngân kế hoạch 2015 từ 1/1/2015 đến 31/1/2016</t>
    </r>
    <r>
      <rPr>
        <vertAlign val="superscript"/>
        <sz val="14"/>
        <rFont val="Times New Roman"/>
        <family val="1"/>
      </rPr>
      <t>(3)</t>
    </r>
  </si>
  <si>
    <t>Lũy kế vốn đã giải ngân đến hết KH năm 2015</t>
  </si>
  <si>
    <t>Dự kiến kế hoạch 5 năm 2016-2020</t>
  </si>
  <si>
    <t>Dự kiến khả năng giải ngân kế hoạch năm 2016</t>
  </si>
  <si>
    <r>
      <t>Vốn đối ứng</t>
    </r>
    <r>
      <rPr>
        <vertAlign val="superscript"/>
        <sz val="14"/>
        <rFont val="Times New Roman"/>
        <family val="1"/>
      </rPr>
      <t>(1)</t>
    </r>
  </si>
  <si>
    <r>
      <t>Vốn nước ngoài (theo Hiệp định)</t>
    </r>
    <r>
      <rPr>
        <vertAlign val="superscript"/>
        <sz val="14"/>
        <rFont val="Times New Roman"/>
        <family val="1"/>
      </rPr>
      <t>(2)</t>
    </r>
  </si>
  <si>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</si>
  <si>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</si>
  <si>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</si>
  <si>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</si>
  <si>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</si>
  <si>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1</t>
  </si>
  <si>
    <t>Các dự án hoàn thành, bàn giao, đi vào sử dụng trước ngày 31/12/2015</t>
  </si>
  <si>
    <t>a</t>
  </si>
  <si>
    <t>Dự án nhóm A</t>
  </si>
  <si>
    <t>(1)</t>
  </si>
  <si>
    <t>Dự án ...</t>
  </si>
  <si>
    <t>(2)</t>
  </si>
  <si>
    <t>…</t>
  </si>
  <si>
    <t>b</t>
  </si>
  <si>
    <t>Dự án nhóm B</t>
  </si>
  <si>
    <t>c</t>
  </si>
  <si>
    <t>Dự án nhóm C</t>
  </si>
  <si>
    <t>2</t>
  </si>
  <si>
    <t>Các dự án dự kiến hoàn thành năm 2016</t>
  </si>
  <si>
    <t>3</t>
  </si>
  <si>
    <t>Danh mục dự án chuyển tiếp hoàn thành sau năm 2016</t>
  </si>
  <si>
    <t>4</t>
  </si>
  <si>
    <t>Danh mục dự án khởi công mới năm 2016</t>
  </si>
  <si>
    <t>B</t>
  </si>
  <si>
    <t>CÁC CHƯƠNG TRÌNH, DỰ ÁN ĐƯỢC CÂN ĐỐI VỐN ĐỐI ỨNG TỪ NSĐP</t>
  </si>
  <si>
    <t>Phân loại như phần A</t>
  </si>
  <si>
    <t>C</t>
  </si>
  <si>
    <t>CÁC CHƯƠNG TRÌNH, DỰ ÁN DO CHỦ DỰ ÁN TỰ BỐ TRÍ</t>
  </si>
  <si>
    <t>D</t>
  </si>
  <si>
    <t xml:space="preserve">Ghi chú: </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</si>
  <si>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</si>
  <si>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</si>
  <si>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 (3) Riêng số vốn TPCP báo cáo ước thực hiện và giải ngân kế hoạch năm 2014 từ 01/01/2015 đến 30/6/2016</t>
  </si>
  <si>
    <t>Trong đó:</t>
  </si>
  <si>
    <t>Dự kiến kế hoạch trung hạn 5 năm 2016-2020</t>
  </si>
  <si>
    <r>
      <t>TÌNH HÌNH THỰC HIỆN KẾ HOẠCH NĂM 2015 VÀ DỰ KIẾN KẾ HOẠCH NĂM 2016 CHƯƠNG TRÌNH MỤC TIÊU QUỐC GIA</t>
    </r>
    <r>
      <rPr>
        <b/>
        <vertAlign val="superscript"/>
        <sz val="16"/>
        <rFont val="Times New Roman"/>
        <family val="1"/>
      </rPr>
      <t>(1)</t>
    </r>
  </si>
  <si>
    <t>Danh mục</t>
  </si>
  <si>
    <t>KH và bổ sung vốn năm 2015 được cấp có thẩm quyền quyết định</t>
  </si>
  <si>
    <t>Ước giải ngân từ  01/01/2015  đến hết thời gian quy định (3)</t>
  </si>
  <si>
    <t>Tổng số
(2)</t>
  </si>
  <si>
    <t>NSNN</t>
  </si>
  <si>
    <t>Vốn huy động khác</t>
  </si>
  <si>
    <t>SN</t>
  </si>
  <si>
    <t>CHƯƠNG TRÌNH MTQG……</t>
  </si>
  <si>
    <t>Dự án …</t>
  </si>
  <si>
    <t>………………………………</t>
  </si>
  <si>
    <t>Đăng ký kế hoạch năm 2016</t>
  </si>
  <si>
    <t>Giải ngân đến 31/10/2015</t>
  </si>
  <si>
    <t>Ước Khối lượng thực hiện từ 1/1/2015 đến 31/12/2015</t>
  </si>
  <si>
    <t>Khối lượng thực hiện từ 1/1/2015 đến 31/10/2015</t>
  </si>
  <si>
    <t>Biểu mẫu số 3</t>
  </si>
  <si>
    <t>Biểu mẫu số 4</t>
  </si>
  <si>
    <t>Ghi chú:  Chủ đầu tư báo cáo các dự án đầu tư sử dụng nguồn vốn chương trình MTQG bao gồm cả vốn sự nghiệp có tính chất đầu tư chương trình MQTG Giáo dục và Đào tạo</t>
  </si>
  <si>
    <t>Ghi chú:
(1) Báo cáo tình hình thực hiện kế hoạch năm 2015 đối với tất cả các chương trình MTQG giai đoạn 2011-2015 và dự kiến kế hoạch năm 2016 của chương trình MTQG giảm nghèo bền vững và chương trình MTQG xây dựng nông thôn mới
(2) Tổng số bao gồm tất cả các nguồn vốn (NSTW, NSĐP,  huy động các nguồn vốn khác)
(3) Thời gian thực hiện thanh toán vốn đầu tư nguồn NSNN và TPCP đến hết ngày 30 tháng 6 năm 2016; thời gian giải ngân vốn sự nghiệp đến hết 31/01/2016</t>
  </si>
  <si>
    <t>ĐVT: Triệu đồng</t>
  </si>
  <si>
    <t>Địa điểm Xây dựng</t>
  </si>
  <si>
    <t>Thời gian KC - HT</t>
  </si>
  <si>
    <t>Quyết định đầu tư</t>
  </si>
  <si>
    <t>Tiến độ thực hiện (Ghi số, ngày tháng năm)</t>
  </si>
  <si>
    <t>Ghi chú (Khó khăn, vướng mắc)</t>
  </si>
  <si>
    <t>Số Quyết định (ngày tháng năm ban hành)</t>
  </si>
  <si>
    <t>Quyết định phê duyệt Thiết kế - tổng dự toán</t>
  </si>
  <si>
    <t>Quyết định phê duyệt Hồ sơ mời thầu hoặc hồ sơ yêu cầu</t>
  </si>
  <si>
    <t>Quyết định phê duyệt kết quả trúng thầu</t>
  </si>
  <si>
    <t>Hợp đồng xây lắp</t>
  </si>
  <si>
    <t xml:space="preserve">Tiến độ giải phóng mặt bằng </t>
  </si>
  <si>
    <t>Nguồn vốn….</t>
  </si>
  <si>
    <t>Dự án …..</t>
  </si>
  <si>
    <t>Nguồn vốn…..</t>
  </si>
  <si>
    <t>Khối lượng thực hiện đến 31/10/2015</t>
  </si>
  <si>
    <t>Sở, ngành/UBND các huyện, thành phố…</t>
  </si>
  <si>
    <t>Sở, ban ngành, UBND huyện, thị, Chủ đầu tư…</t>
  </si>
  <si>
    <t>Sở, ngành/UBND các huyện, thành phố</t>
  </si>
  <si>
    <t>Bộ, ngành, tổng công ty …….</t>
  </si>
  <si>
    <t>TÌNH HÌNH THỰC HIỆN CÁC DỰ ÁN ĐẦU TƯ TỪ VỐN ODA (VAY, VIỆN TRỢ) ĐƯA VÀO NGÂN SÁCH ĐỊA PHƯƠNG KẾ HOẠCH NĂM 2015 VÀ DỰ KIẾN KẾ HOẠCH NĂM 2016</t>
  </si>
  <si>
    <t>Trong đó: NSĐP</t>
  </si>
  <si>
    <t>Danh mục dự án khởi công mới năm 2014</t>
  </si>
  <si>
    <t>Biểu mẫu số 5a</t>
  </si>
  <si>
    <t>Biểu mẫu số 5b</t>
  </si>
  <si>
    <t>BÁO CÁO TIẾN ĐỘ THỰC HIỆN CÁC DỰ ÁN KHỞI CÔNG MỚI  NĂM 2016</t>
  </si>
  <si>
    <t>Kế hoạch năm 2016</t>
  </si>
  <si>
    <t>(Áp dụng cho các bộ, ngành trung ương, các tập đoàn kinh tế và các tỉnh, thành phố trực thuộc trung ương có các dự án sử dụng vốn ODA và vốn vay ưu đãi của các nhà tài trợ)</t>
  </si>
  <si>
    <t>QĐ đầu tư ban đầu hoặc QĐ đầu tư điều chỉnh đã được Thủ tướng Chính phủ giao KH các năm</t>
  </si>
  <si>
    <r>
      <t>Vốn đối ứng</t>
    </r>
    <r>
      <rPr>
        <vertAlign val="superscript"/>
        <sz val="14"/>
        <rFont val="Times New Roman"/>
        <family val="1"/>
      </rPr>
      <t>(2)</t>
    </r>
  </si>
  <si>
    <r>
      <t xml:space="preserve">Vốn nước ngoài </t>
    </r>
    <r>
      <rPr>
        <vertAlign val="superscript"/>
        <sz val="14"/>
        <rFont val="Times New Roman"/>
        <family val="1"/>
      </rPr>
      <t>(3)</t>
    </r>
  </si>
  <si>
    <t>Vốn nước ngoài cấp phát từ NSTW (tính theo tiền Việt)</t>
  </si>
  <si>
    <t>Trong đó: Cấp phát từ NSTW</t>
  </si>
  <si>
    <t>Phân loại như điểm (1)</t>
  </si>
  <si>
    <t>(3)</t>
  </si>
  <si>
    <t>(4)</t>
  </si>
  <si>
    <t>(2) Phần vốn đối ứng là phần vốn trong nước tính theo tiền Việt Nam đồng</t>
  </si>
  <si>
    <t>(3)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</si>
  <si>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Vốn nước ngoài</t>
  </si>
  <si>
    <t>Sở, ban ngành, UBND huyện, thành phố, Chủ đầu tư…</t>
  </si>
  <si>
    <t>Vay lại</t>
  </si>
  <si>
    <t>Trtong đó:</t>
  </si>
  <si>
    <t xml:space="preserve"> NSTW</t>
  </si>
  <si>
    <t xml:space="preserve">NSĐP (tỉnh) </t>
  </si>
  <si>
    <t>NSĐP (tỉnh)</t>
  </si>
  <si>
    <t>TMĐT</t>
  </si>
  <si>
    <t>Dự án khởi công mới năm 2020</t>
  </si>
  <si>
    <t>Dự án hoàn thành bàn giao, đưa vào sử dụng trước ngày 31/12/2020</t>
  </si>
  <si>
    <t>Dự án dự kiến hoàn thành năm 2021</t>
  </si>
  <si>
    <t>Dự án chuyển tiếp hoàn thành sau năm 2021</t>
  </si>
  <si>
    <t>Giải ngân từ KC đến hết kế hoạch năm 2019</t>
  </si>
  <si>
    <t>Năm 2020</t>
  </si>
  <si>
    <t>Giải ngân từ 1/1/2020 đến 31/10/2020</t>
  </si>
  <si>
    <t>Ước giải ngân từ 01/01/2020 đến 31/01/2021</t>
  </si>
  <si>
    <t>Lũy kế từ khởi công đến 31/10/2020</t>
  </si>
  <si>
    <t>Trong đó thực hiện riêng năm 2020:</t>
  </si>
  <si>
    <t>Thực hiện đến 31/10/2020</t>
  </si>
  <si>
    <t>Ước thực hiện đến 31/12/2020</t>
  </si>
  <si>
    <t>Lũy kế vốn đã bố trí đến hết KH năm 2020</t>
  </si>
  <si>
    <t>Dự kiến kế hoạch trung hạn giai đoạn 2021-2025</t>
  </si>
  <si>
    <t>Đăng ký kế hoạch vốn năm 2021</t>
  </si>
  <si>
    <t>….</t>
  </si>
  <si>
    <t>DỰ KIẾN KẾ HOẠCH VỐN ĐẦU TƯ TỪ NGUỒN THU SỬ DỤNG ĐẤT GIAI ĐOẠN 2021-2025</t>
  </si>
  <si>
    <t>Cấp quản lý</t>
  </si>
  <si>
    <t>Dự kiến kế hoạch 2021-2025</t>
  </si>
  <si>
    <t>Dự kiến kế hoạch 2021</t>
  </si>
  <si>
    <t>Tổng số thu sử dụng đất</t>
  </si>
  <si>
    <t>Chi đầu tư</t>
  </si>
  <si>
    <t>Chi thường xuyên</t>
  </si>
  <si>
    <t>Thành phố Lai Châu</t>
  </si>
  <si>
    <t>Huyện Than Uyên</t>
  </si>
  <si>
    <t>Huyện Tân Uyên</t>
  </si>
  <si>
    <t>Huyện Tam Đường</t>
  </si>
  <si>
    <t>Huyện Phong Thổ</t>
  </si>
  <si>
    <t>Huyện Sìn Hồ</t>
  </si>
  <si>
    <t>Huyện Nậm Nhùn</t>
  </si>
  <si>
    <t>Huyện Mường Tè</t>
  </si>
  <si>
    <t>BÁO CÁO TÌNH HÌNH THỰC HIỆN  NĂM 2020 VÀ  ĐĂNG KÝ KẾ HOẠCH VỐN ĐẦU TƯ PHÁT TRIỂN THUỘC 
NGUỒN CHƯƠNG TRÌNH MỤC TIÊU QUỐC GIA KẾ HOẠCH NĂM 2021</t>
  </si>
  <si>
    <t>UBND các huyện, thành phố; Sở Tài chính</t>
  </si>
  <si>
    <t>BÁO CÁO TIẾN ĐỘ VÀ ĐỀ XUẤT DANH MỤC DỰ ÁN ĐỀ NGHỊ HỖ TRỢ DOANH NGHIỆP ĐẦU TƯ VÀO NÔNG NGHIỆP, NÔNG THÔN THEO NGHỊ ĐỊNH 57/2018/NĐ-CP KẾ HOẠCH VỐN NSTW NĂM 2021</t>
  </si>
  <si>
    <t>(ĐVT: Triệu đồng)</t>
  </si>
  <si>
    <t>Tên dự án</t>
  </si>
  <si>
    <t>Tên Doanh nghiệp</t>
  </si>
  <si>
    <t>Mục tiêu, quy mô dự án (dự kiến)</t>
  </si>
  <si>
    <t>Địa điểm dự kiến (thôn bản, xã, huyện)</t>
  </si>
  <si>
    <t>Quyết định chủ trương đầu tư/ Giấy CNĐKĐT dự án; ngày/tháng/năm</t>
  </si>
  <si>
    <t>TMĐT dự án (dự kiến)</t>
  </si>
  <si>
    <t>Tiến độ thực hiện đến 30/9/2020</t>
  </si>
  <si>
    <t>Thời gian dự kiến hoàn thành</t>
  </si>
  <si>
    <t>Phần vốn NSTW đã được thẩm định (nếu có)</t>
  </si>
  <si>
    <t>Giai đoạn 2016-2020 đã hỗ trợ</t>
  </si>
  <si>
    <t xml:space="preserve">Dự kiến NSNN hỗ trợ giai đoạn 2021-2025 </t>
  </si>
  <si>
    <t>NSTW và lồng ghép các nguồn vốn khác hỗ trợ theo Nghị định 57/2018/NĐ-CP (doanh nghiệp)</t>
  </si>
  <si>
    <t>NSĐP hỗ trợ theo Nghị quyết 12/2019/NQ-HĐND, trong đó:</t>
  </si>
  <si>
    <t>Cơ sở, cách tính</t>
  </si>
  <si>
    <t>Hạ tầng</t>
  </si>
  <si>
    <t>Tín dụng</t>
  </si>
  <si>
    <t>TW</t>
  </si>
  <si>
    <t>HẠ TẦNG</t>
  </si>
  <si>
    <t>Tổng</t>
  </si>
  <si>
    <t>Dự kiến NSTW hỗ trợ</t>
  </si>
  <si>
    <t>Khác</t>
  </si>
  <si>
    <t>Nội dung triển khai</t>
  </si>
  <si>
    <t>Giải ngân</t>
  </si>
  <si>
    <t>ĐP</t>
  </si>
  <si>
    <t>Doanh nghiệp</t>
  </si>
  <si>
    <t xml:space="preserve">Hộ gia đình, cá nhân </t>
  </si>
  <si>
    <t>Dự án 1….</t>
  </si>
  <si>
    <t>Xây dựng nhà máy chế biến mủ cao su</t>
  </si>
  <si>
    <t xml:space="preserve">Công ty Cổ phần cao su Lai Châu </t>
  </si>
  <si>
    <t>5.000 tấn mủ/năm</t>
  </si>
  <si>
    <t>Xã Nậm Tăm, Sìn Hồ</t>
  </si>
  <si>
    <t xml:space="preserve">Số 1634/QĐ-UBND ngày 20/12/2017; 1587/QĐ-UBND ngày 27/11/2019; 487/QĐ-UBND ngày 05/5/2020 của UBND tỉnh </t>
  </si>
  <si>
    <t>- DN dự kiến đầu tư: Công ty Cổ phần cao su Lai Châu (Quyết định chủ trương đầu tư số 1634/QĐ-UBND ngày 20/12/2017)
- Tiến độ thực hiện: Khởi công tháng 12/2018 - Hoàn thành quý III/2020. 
- Công nghệ áp dụng: Công nghệ chế biến cao su SVR 10-20 rút gọn
- Ưu đãi đầu tư và điều kiện áp dụng:
+ Hỗ trợ xây dựng cơ sở hạ tầng, thiết bị nhà máy chế biến;
+ Hỗ trợ tiếp cận tín dụng;
+ Công suất tối thiểu 5.000 tấn mủ/năm.
+ Gắn với vùng nguyên liệu;
- Thời hạn hiệu lực của QĐCTĐT: 50 năm</t>
  </si>
  <si>
    <t xml:space="preserve"> - Về NSTW: 
+ Đối với nhà máy chế biến: Hỗ trợ xây dựng cơ sở hạ tầng, thiết bị theo Điểm a K1 Đ11 NĐ57; Mức hỗ trợ 60% kinh phí đầu tư hạ tầng thiết bị (60%*43.000= 25.800 trđ) và không quá 15 tỷ/dự án. 
  - Về NSĐP:
Hỗ trợ tín dụng: Tính bằng vốn đầu tư*70% mức vay*2,67% chênh lệch*8 năm</t>
  </si>
  <si>
    <t>Trang trại chăn nuôi và sản xuất giống cây trồng</t>
  </si>
  <si>
    <t>Công ty TNHH XD&amp;TM Thắng Lợi</t>
  </si>
  <si>
    <t>5 ha chăn nuôi và trồng rau (quy mô 200 lợn nái; 4000 lợn thịt và 2 ha sản xuất rau và giống cây trồng)</t>
  </si>
  <si>
    <t>Bản Nà Hẻ xã Bum Nưa huyện Mường Tè</t>
  </si>
  <si>
    <t xml:space="preserve">Số 1587/QĐ-UBND ngày 27/11/2019; 487/QĐ-UBND ngày 05/5/2020 của UBND tỉnh </t>
  </si>
  <si>
    <t>Đã hoàn thành hạ tầng đi vào hoạt động</t>
  </si>
  <si>
    <t>- DN dự kiến đầu tư: Công ty TNHH XD&amp;TM Thắng Lợi
- Tiến độ thực hiện: 02 năm
- Công nghệ áp dụng: Chăn nuôi khép kín và trồng rau nhà lưới
- Ưu đãi đầu tư và điều kiện áp dụng:
+Tín dụng
+ quy mô 200 lợn nái; 4000 lợn thịt 
- Dự kiến diện tích đất thực hiện dự án: 
- Hình thức tập trung đất đai: cho thuê, góp vốn bằng quyền sử dụng đất, hợp đồng liên kết…
- Thời hạn hiệu lực của QĐCTĐT: 50 năm</t>
  </si>
  <si>
    <t xml:space="preserve"> - Về NSTW: Đối với sản xuất giống: Hỗ trợ xây dựng cơ sở hạ tầng, thiết bị, cây giống theo K5 Đ9 NĐ57; Mức hỗ trợ 70% kinh phí đầu tư và không quá 3 tỷ/dự án. 
 - NSĐP hỗ trợ Về tín dụng: Tính bằng vốn đầu tư*70% mức vay*2,67% chênh lệch*8 năm
 </t>
  </si>
  <si>
    <t>Biểu mẫu số 6</t>
  </si>
  <si>
    <t>Kế hoạch trung hạn giai đoạn 2021-2025</t>
  </si>
  <si>
    <t>Kế hoạch trung hạn 2021-2025</t>
  </si>
  <si>
    <t>Quyết định phê duyệt dự án</t>
  </si>
  <si>
    <t>Quyết định phê duyệt Quyết toán dự án hoàn thành</t>
  </si>
  <si>
    <t>Nguồn vốn thực hiện dự án</t>
  </si>
  <si>
    <t>Giá trị quyết toán được phê duyệt</t>
  </si>
  <si>
    <t>(Không báo cáo và đăng ký nhu cầu đối với các dự án thuộc ngân sách cấp huyện phải bố trí thanh toán)</t>
  </si>
  <si>
    <t>Chủ đầu tư</t>
  </si>
  <si>
    <t>Ghi chú: Chỉ thống kê và đăng ký những dự án đã có quyết định phê duyệt quyết toán dự án hoàn thành</t>
  </si>
  <si>
    <t>Nguồn thu sử dụng đất</t>
  </si>
  <si>
    <t>Nguồn xổ số kiến thiết</t>
  </si>
  <si>
    <t>Dự án dự kiến hoàn thành năm 2024</t>
  </si>
  <si>
    <t>Dự án chuyển tiếp hoàn thành sau năm 2024</t>
  </si>
  <si>
    <t>Năm 2023</t>
  </si>
  <si>
    <t>Lũy kế từ khởi công đến 10/10/2023</t>
  </si>
  <si>
    <t>Thực hiện đến thời điểm bảo cáo</t>
  </si>
  <si>
    <t>Ước thực hiện đến 31/12/2023</t>
  </si>
  <si>
    <t>Lũy kế vốn đã bố trí đến hết Kế hoạch năm 2023</t>
  </si>
  <si>
    <t>Nhu cầu vốn còn lại sau năm 2023</t>
  </si>
  <si>
    <t>Thực hiện từ 01/01/2023 đến thời điểm báo cáo</t>
  </si>
  <si>
    <t>Nhu cầu vốn còn lại phải bố trí sau năm 2023 theo quyết định phê duyệt quyết toán</t>
  </si>
  <si>
    <t>Lũy kế vốn đã bố trí (thanh toán) đến hết năm 2023</t>
  </si>
  <si>
    <t>Đăng ký kế hoạch năm 2024</t>
  </si>
  <si>
    <t>Kế hoạch năm 2024</t>
  </si>
  <si>
    <r>
      <t>TÌNH HÌNH THỰC HIỆN CÁC DỰ ÁN ĐẦU TƯ TỪ VỐN ODA VÀ VỐN VAY ƯU ĐÃI CỦA CÁC NHÀ TÀI TRỢ 
KẾ HOẠCH NĂM 2023</t>
    </r>
    <r>
      <rPr>
        <b/>
        <vertAlign val="superscript"/>
        <sz val="22"/>
        <rFont val="Times New Roman"/>
        <family val="1"/>
      </rPr>
      <t xml:space="preserve"> </t>
    </r>
    <r>
      <rPr>
        <b/>
        <sz val="22"/>
        <rFont val="Times New Roman"/>
        <family val="1"/>
      </rPr>
      <t xml:space="preserve">VÀ DỰ KIẾN KẾ HOẠCH NĂM 2024 </t>
    </r>
    <r>
      <rPr>
        <b/>
        <vertAlign val="superscript"/>
        <sz val="22"/>
        <rFont val="Times New Roman"/>
        <family val="1"/>
      </rPr>
      <t>(1)</t>
    </r>
  </si>
  <si>
    <t>Các dự án hoàn thành, bàn giao, đưa vào sử dụng trước ngày 31/12/2023</t>
  </si>
  <si>
    <t>Các dự án dự kiến hoàn thành năm 2024</t>
  </si>
  <si>
    <t>Các dự án khởi công mới năm 2024</t>
  </si>
  <si>
    <t>Các dự án chuyển tiếp hoàn thành sau năm 2024</t>
  </si>
  <si>
    <t>Lũy kế vốn đã giải ngân đến hết KH năm 2020</t>
  </si>
  <si>
    <t>Kế hoạch năm 2023 được giao</t>
  </si>
  <si>
    <t>3Giải ngân từ 1/1/2023 đến thời điểm báo cáo</t>
  </si>
  <si>
    <t>Đăng ký kế hoạch đầu tư phát triển nguồn NSNN năm 2024</t>
  </si>
  <si>
    <t>KẾ HOẠCH VỐN ĐẦU TƯ TỪ NGUỒN THU SỬ DỤNG ĐẤT VÀ THU XỔ SỐ KIẾN THIẾT NĂM 2024</t>
  </si>
  <si>
    <t>Khối lượng thực hiện từ 1/1/2023 đến thời điểm báo cáo</t>
  </si>
  <si>
    <t>Lũy kế  KLTH từ khởi công đến hết năm 2022</t>
  </si>
  <si>
    <t>TÌNH HÌNH THỰC HIỆN CÁC DỰ ÁN ĐẦU TƯ THUỘC 03 CHƯƠNG TRÌNH MỤC TIÊU QUỐC GIA NĂM 2023 - NHU CẦU KẾ HOẠCH NĂM 2024</t>
  </si>
  <si>
    <t>Danh mục dự án</t>
  </si>
  <si>
    <t>Quyết định đầu tư ban đầu hoặc QĐ đầu tư điều chỉnh của cấp có thẩm quyền</t>
  </si>
  <si>
    <t>KH đầu tư trung hạn giai đoạn 2021-2025</t>
  </si>
  <si>
    <t>Ước giải ngân Kế hoạch năm 2023 đến 31/01/2024</t>
  </si>
  <si>
    <t>KHÔNG XÓA CÁC CỘT NÀY
(dùng để lọc dự án)</t>
  </si>
  <si>
    <t>Số quyết định; ngày, tháng, năm ban hành</t>
  </si>
  <si>
    <t>Trong đó NSTW</t>
  </si>
  <si>
    <t>Chương trình</t>
  </si>
  <si>
    <t>Các huyện, Tp</t>
  </si>
  <si>
    <t>Phan loại CT theo Tiêu chí NTM</t>
  </si>
  <si>
    <t>Vốn đầu tư</t>
  </si>
  <si>
    <t>Nguồn huy động (nếu có)</t>
  </si>
  <si>
    <t>ko ẩn</t>
  </si>
  <si>
    <t>BIỂU MẪU SỐ 05</t>
  </si>
  <si>
    <t>Lũy kế từ khởi công đến thời điểm báo cáo</t>
  </si>
  <si>
    <t>Riêng năm 2023 Từ 1/1/2023 đến thời điểm bao cáo</t>
  </si>
  <si>
    <t>Giải ngân vốn năm 2022 kéo dài sang năm 2023 đến thời điểm báo cáo</t>
  </si>
  <si>
    <t>Giải ngân kế hoạch năm 2023 đến thời điểm báo cáo</t>
  </si>
  <si>
    <t>Lũy kế giải ngân từ KC đến hết kế hoạch năm 2020</t>
  </si>
  <si>
    <t>Trong đó thực hiện riêng năm 2023:</t>
  </si>
  <si>
    <t>Lũy kế đã bố trí từ khởi công đến hết năm 2023</t>
  </si>
  <si>
    <t>Nhu cầu còn lại sau năm 2023</t>
  </si>
  <si>
    <t>Chương trình MTQG phát triển kinh tế - xã hội vùng đồng bào dân tộc thiểu số và miền núi</t>
  </si>
  <si>
    <t>Kế hoạch vốn năm 2023</t>
  </si>
  <si>
    <r>
      <rPr>
        <b/>
        <sz val="12"/>
        <rFont val="Times New Roman"/>
        <family val="1"/>
      </rPr>
      <t xml:space="preserve">(1). Đề nghị UBND các huyện, thành phố gửi kèm: </t>
    </r>
    <r>
      <rPr>
        <sz val="12"/>
        <rFont val="Times New Roman"/>
        <family val="1"/>
      </rPr>
      <t xml:space="preserve">
- Bản ký các Quyết định giao vốn, điều chỉnh vốn chương trình MTQG trong năm 2022-2023 của Ủy ban nhân dân huyện.
- Các quyết định phê duyệt dự án của tất cả các dự án được giao vốn chương trình MTQG trong 02 năm 2022, 2023; dự án khởi công mới năm 2024.
</t>
    </r>
    <r>
      <rPr>
        <b/>
        <sz val="12"/>
        <rFont val="Times New Roman"/>
        <family val="1"/>
      </rPr>
      <t>2. Các Sở, Ban QLDA được giao làm chủ đầu tư gửi kèm Quyết định phê duyệt các dự án được giao vốn chương trình MTQG trong 02 năm 2022, 2023; dự án khởi công mới năm 2024
3. Lưu ý: Các dự án nhóm C bố trí khởi công từ năm 2022 phải đảm bảo bố trí đủ vốn trong năm 2024 (Không quá 03 năm đối với dự án nhóm C theo quy định của Luật Đầu tư công)</t>
    </r>
  </si>
  <si>
    <t>Ước giải ngân Kế hoạch năm 2022 kéo dài sang 2023 đến thời điểm 31/12/2023</t>
  </si>
  <si>
    <t>Kế hoạch vốn năm 2022 kéo dài sang năm 2023 (Số KH kéo dài phải khớp với số liệu đã ký xác nhận giữa UBND huyện, thành phố và KBNN)</t>
  </si>
  <si>
    <t>NSĐP (tỉnh quản lý)</t>
  </si>
  <si>
    <t>NSĐP (NS huyện, thành phố)</t>
  </si>
  <si>
    <t>(Báo cáo toàn bộ nguồn vốn danh mục dự án có vốn năm 2022 được kéo dài sang năm 2023 (Bao gồm cả số chưa giao chi tiết); Báo cáo toàn bộ nguồn vốn và danh mục dự án được giao vốn năm 2023 (Bao gồm cả số chưa giao chi tiết))</t>
  </si>
  <si>
    <t>BÁO CÁO NHU CẦU DỰ ÁN SAU QUYẾT TOÁN VÀ ĐĂNG KÝ KẾ HOẠCH VỐN ĐẦU TƯ PHÁT TRIỂN 
NGUỒN CÂN ĐỐI NGÂN SÁCH ĐỊA PHƯƠNG NĂM 2024 THUỘC NHIỆM VỤ NGÂN SÁCH TỈNH PHẢI BỐ TRÍ</t>
  </si>
  <si>
    <t>Giải ngân từ 1/1/2023 đến thời điểm báo cáo</t>
  </si>
  <si>
    <t>Ước giải ngân từ 01/01/2023 đến 31/01/2024</t>
  </si>
  <si>
    <t>Hệ thống thoát nước thải sinh hoạt thành phố Lai Châu</t>
  </si>
  <si>
    <t>Tp. Lai Châu, huyện Tam Đường</t>
  </si>
  <si>
    <t>HTKT, nhóm B</t>
  </si>
  <si>
    <t>2021-2024</t>
  </si>
  <si>
    <t>Dự án 2: Quy hoạch, sắp xếp, bố trí, ổn định dân cư ở những nơi cần thiết</t>
  </si>
  <si>
    <t>Dự án bố trí ổn định dân cư tập trung vùng đặc biệt khó khăn bản Sin Chải, xã Sùng Phài, thành phố Lai Châu</t>
  </si>
  <si>
    <t>Dự án số 6: Hỗ trợ xây dựng thiết chế văn hoá, thể thao và trang bị tại các thôn, bản</t>
  </si>
  <si>
    <t>Hỗ trợ đầu tư bảo tồn làng, bản văn hoá truyền thống tiêu biểu các dân tộc - Dân tộc Giáy (bản San Thàng, thành phố Lai Châu)</t>
  </si>
  <si>
    <t>Xã Sùng Phài</t>
  </si>
  <si>
    <t>Xã San Thàng</t>
  </si>
  <si>
    <t>HTKT, nhóm C, cấp IV</t>
  </si>
  <si>
    <t>2022-2024</t>
  </si>
  <si>
    <t>2023-2024</t>
  </si>
  <si>
    <t>Số 1405 22/7/2022</t>
  </si>
  <si>
    <t>Số 947 11/9/2023</t>
  </si>
  <si>
    <t>Tp. Lai Châu</t>
  </si>
  <si>
    <t>Nhóm C</t>
  </si>
  <si>
    <t>2023-2025</t>
  </si>
  <si>
    <t>Tuyến đường và mặt bằng đô thị đường nối từ Trụ sở UBND phường Đoàn Kết mới giao với đường số 17 phường Quyết Thắng</t>
  </si>
  <si>
    <t>CTGT nhóm B, cấp III</t>
  </si>
  <si>
    <t>2021-2025</t>
  </si>
  <si>
    <t>Số: 234
21/3/2022</t>
  </si>
  <si>
    <t>TP. Lai Châu</t>
  </si>
  <si>
    <t>Biểu mẫu số 01</t>
  </si>
  <si>
    <t>BIỂU MẪU SỐ 03</t>
  </si>
  <si>
    <t>Nguồn vốn Đề án phát triển hạ tầng vùng sản xuất nông nghiệp hàng hóa tập trung</t>
  </si>
  <si>
    <t>xã Sùng Phài</t>
  </si>
  <si>
    <t>TỔNG CỘNG</t>
  </si>
  <si>
    <t>CT MTQG phát triển kinh tế - xã hội vùng đồng bào dân tộc thiểu số và miền núi</t>
  </si>
  <si>
    <t>Dự án 1: giải quyết tình trạng thiếu dất ở, nhà ở, đất sản xuất, nước sinh hoạt</t>
  </si>
  <si>
    <t>*</t>
  </si>
  <si>
    <t>-</t>
  </si>
  <si>
    <t>2024-2025</t>
  </si>
  <si>
    <t>Dự án 4: đầu tư cơ sở hạ tầng thiết yếu, phục vụ sản xuất, đời sống trong vùng đồng bào dân tộc thiểu số miền núi và các đơn vị sự nghiệp công của lĩnh vực dân tộc</t>
  </si>
  <si>
    <t>Đường giao thông và hệ thống thoát nước bản Suối Thầu</t>
  </si>
  <si>
    <t>Dự án 6: Bảo tồn, phát huy giá trị văn hóa truyền thống tốt đẹp của các dân tộc thiểu số gắn với phát triển du lịch</t>
  </si>
  <si>
    <t>CT MTQG xây dựng nông thôn mới</t>
  </si>
  <si>
    <t>Đường giao thông nội đồng bản Sin Chải, xã Sùng Phài</t>
  </si>
  <si>
    <t>Đường giao thông bản Lò Suối Tủng</t>
  </si>
  <si>
    <t>Đường giao thông nội đồng bản Sùng Phài</t>
  </si>
  <si>
    <t>Đường giao thông nội đồng bản Căn Câu</t>
  </si>
  <si>
    <t>Luỹ kế giải ngân đến hết 2023</t>
  </si>
  <si>
    <t>2 hộ</t>
  </si>
  <si>
    <t>DỰ KIẾN KẾ HOẠCH  ĐẦU TƯ VỐN NGUỒN NGÂN SÁCH NHÀ NƯỚC NĂM 2024</t>
  </si>
  <si>
    <t>Nguồn vốn</t>
  </si>
  <si>
    <t>Kế hoạch đầu tư công trung hạn 2021 - 2025</t>
  </si>
  <si>
    <t>Lũy kế đã giao đến năm 2023</t>
  </si>
  <si>
    <t>Kế hoạch trung hạn còn lại sau năm 2023</t>
  </si>
  <si>
    <t>Dự kiến kế hoạch vốn giao năm 2024</t>
  </si>
  <si>
    <t>Kế hoạch tỉnh giao</t>
  </si>
  <si>
    <t>CÂN ĐỐI NGÂN SÁCH ĐỊA PHƯƠNG</t>
  </si>
  <si>
    <t>Xây dựng cơ bản tập trung trong nước</t>
  </si>
  <si>
    <t>Vốn đầu tư từ nguồn thu sử dụng đất</t>
  </si>
  <si>
    <t>NGÂN SÁCH TRUNG ƯƠNG</t>
  </si>
  <si>
    <t>Vốn ngân sách trung ương bổ sung theo tiêu chí, định mức</t>
  </si>
  <si>
    <t>Vốn thực hiện các chương trình MTQG</t>
  </si>
  <si>
    <t>3.1</t>
  </si>
  <si>
    <t>Chương trình mục tiêu quốc gia phát triển kinh tế - xã hội vùng đồng bào dân tộc thiểu số và miền núi giai đoạn 2021-2030</t>
  </si>
  <si>
    <t>3.2</t>
  </si>
  <si>
    <t>Chương trình mục tiêu Quốc gia Xây dựng nông thôn mới</t>
  </si>
  <si>
    <t>Phụ lục 01</t>
  </si>
  <si>
    <t>(Kèm theo Báo cáo số:                 /BC-UBND ngày            /11/2023 của Ủy ban nhân dân thành phố Lai Châu)</t>
  </si>
  <si>
    <t>Kế hoạch thành phố giao</t>
  </si>
  <si>
    <t>Đơn vị thực hiện</t>
  </si>
  <si>
    <t>Chương trình MTQG nông thôn mới</t>
  </si>
  <si>
    <t>Chương trình MTQG phát triển KT-XH vùng đồng bào dân tộc thiểu số</t>
  </si>
  <si>
    <t>TỔNG HỢP KẾ HOẠCH VỐN NGUỒN NGÂN SÁCH NHÀ NƯỚC GIAO CHO CÁC CHỦ ĐẦU TƯ</t>
  </si>
  <si>
    <t>Ban quản lý dự án thành phố</t>
  </si>
  <si>
    <t>NGUỒN VỐN THÀNH PHỐ QUẢN LÝ</t>
  </si>
  <si>
    <t xml:space="preserve">Ban quản lý dự án </t>
  </si>
  <si>
    <t>Phòng Kinh tế</t>
  </si>
  <si>
    <t>UBND xã Sùng Phài</t>
  </si>
  <si>
    <t>UBND xã San Thàng</t>
  </si>
  <si>
    <t>Nguồn vốn tỉnh quản lý</t>
  </si>
  <si>
    <t xml:space="preserve">Nguồn vốn thành phố quản lý </t>
  </si>
  <si>
    <t xml:space="preserve">Nguồn vốn xã quản lý </t>
  </si>
  <si>
    <t>Nguồn ngân sách trung ương bổ sung theo tiêu chí</t>
  </si>
  <si>
    <t>Nguồn vốn xây dựng cơ bản tập trung</t>
  </si>
  <si>
    <t>Nguồn NSTW thực hiện các chương trình MTQG</t>
  </si>
  <si>
    <t>Tổng cộng</t>
  </si>
  <si>
    <t>Phụ lục 02</t>
  </si>
  <si>
    <t>Nguồn tỉnh bổ sung thực hiện đề án 04</t>
  </si>
  <si>
    <t>Kế hoạch vốn năm 2024</t>
  </si>
  <si>
    <t>1606/3.12.2021</t>
  </si>
  <si>
    <t>Hỗ trợ đầu tư bảo tồn làng, bản văn hoá truyền thống tiêu biểu của các dân tộc thiểu số - dân tộc Giáy (bản San Thàng, thành phố Lai Châu)</t>
  </si>
  <si>
    <t>947/11.9.2023</t>
  </si>
  <si>
    <t>692/5.12.2022</t>
  </si>
  <si>
    <t xml:space="preserve">NSĐP </t>
  </si>
  <si>
    <t>Kế hoạch đầu tư trung hạn giai đoạn 2021-2025</t>
  </si>
  <si>
    <t>Vốn cho các dự án quyết toán dự án hoàn thành</t>
  </si>
  <si>
    <t>L=1,2km</t>
  </si>
  <si>
    <t>nhân dân đóng góp 41trđ</t>
  </si>
  <si>
    <t>nhân dân đóng góp 95trđ</t>
  </si>
  <si>
    <t>Cải tạo cảnh quan miếu Tú Tỷ và cơ sở HTKT</t>
  </si>
  <si>
    <t>KẾ HOẠCH VỐN ĐẦU TƯ CÔNG NGUỒN NGÂN SÁCH TRUNG ƯƠNG NĂM 2024</t>
  </si>
  <si>
    <t>0,537km</t>
  </si>
  <si>
    <t>549/17.11.2023</t>
  </si>
  <si>
    <t>548/17.11.2023</t>
  </si>
  <si>
    <t>547/17.11.2023</t>
  </si>
  <si>
    <t>950/13.11.2023</t>
  </si>
  <si>
    <t>0,6km</t>
  </si>
  <si>
    <t>1,95km</t>
  </si>
  <si>
    <t>1,577km</t>
  </si>
  <si>
    <t>Địa điểm mở tài khoản của dự án</t>
  </si>
  <si>
    <t>Kho bạc tỉnh Lai Châu</t>
  </si>
  <si>
    <t>Mã số dự án đầu tư</t>
  </si>
  <si>
    <t>Mã ngành kinh tế (loại-khoản)</t>
  </si>
  <si>
    <t>Vốn đã giải ngân từ khởi công đến hết kế hoạch năm trước</t>
  </si>
  <si>
    <t>Thu hồi vốn đã ứng trước</t>
  </si>
  <si>
    <t>Trả nợ XDCB</t>
  </si>
  <si>
    <t>280-311</t>
  </si>
  <si>
    <t>Mã Ngành kinh tế (loại khoản)</t>
  </si>
  <si>
    <t>Vốn đã giải ngân từ khởi công đến hết kế hoạch năm 2022</t>
  </si>
  <si>
    <t>Trả nợ xây dựng cơ bản</t>
  </si>
  <si>
    <t>280-292</t>
  </si>
  <si>
    <t xml:space="preserve">Kho bạc nhà nước tỉnh </t>
  </si>
  <si>
    <t>Tr đó: phần vốn ngân sách nhà nước</t>
  </si>
  <si>
    <t>7952849</t>
  </si>
  <si>
    <t>Mã dự án đầu tư</t>
  </si>
  <si>
    <t>Mã ngành kinh tế (loại, khoản)</t>
  </si>
  <si>
    <t>340-341</t>
  </si>
  <si>
    <t>Kho bạc nhà nước tỉnh</t>
  </si>
  <si>
    <t>280-290</t>
  </si>
  <si>
    <t>280-285</t>
  </si>
  <si>
    <t>160-161</t>
  </si>
  <si>
    <t>UBND xã Sùng Phài phân bổ chi tiết nội dung thực hiện sau khi có quyết định danh sách đối tượng chính sách</t>
  </si>
  <si>
    <t xml:space="preserve">(Kèm theo Quyết định số:           /QĐ-UBND ngày        tháng 12 năm 2023 của UBND thành phố Lai Châu) </t>
  </si>
  <si>
    <t>BIỂU MẪU SỐ 02</t>
  </si>
  <si>
    <t>Kế hoạch vốn năm 2025</t>
  </si>
  <si>
    <t>Lũy kế vốn đã bố trí đến hết năm 2024</t>
  </si>
  <si>
    <t>Dự án chuyển tiếp hoàn thành năm 2025</t>
  </si>
  <si>
    <t>Tuyến đường từ QL4D đến bản Tả Chải - Trung Chải xã Sùng Phài</t>
  </si>
  <si>
    <t>Số: 1239
02/8/2021</t>
  </si>
  <si>
    <t>Nhu cầu vốn còn lại sau năm 2024</t>
  </si>
  <si>
    <t>Nguồn thu sử dụng đất và các nguồn vốn hợp pháp khác</t>
  </si>
  <si>
    <t>Nguồn vốn XDCB tập trung và các nguồn vốn hợp pháp khác</t>
  </si>
  <si>
    <t>Lũy kế vốn đã bố trí đến hết năm 2023</t>
  </si>
  <si>
    <t>dự kiến bổ sung 2024 là 2360trđ</t>
  </si>
  <si>
    <t>Lồng ghép vốn XDCBTT 11.258trđ</t>
  </si>
  <si>
    <t>BIỂU TỔNG HỢP GIAO KẾ HOẠCH VỐN ĐẦU TƯ CÔNG  NGUỒN  NGÂN SÁCH ĐỊA PHƯƠNG  NĂM 2025</t>
  </si>
  <si>
    <t xml:space="preserve">(Kèm theo Báo cáo số:           /BC-UBND ngày        tháng     năm 2024 của UBND thành phố Lai Châu) </t>
  </si>
  <si>
    <t xml:space="preserve"> KẾ HOẠCH VỐN ĐẦU TƯ CÔNG NGUỒN NGÂN SÁCH TRUNG ƯƠNG  THỰC HIỆN CÁC CHƯƠNG TRÌNH MỤC TIÊU QUỐC GIA NĂM 2025</t>
  </si>
  <si>
    <t>2025</t>
  </si>
  <si>
    <t>Lũy kế vốn đã bố trí từ khởi công đến hết năm 2024</t>
  </si>
  <si>
    <t>Kế hoạch năm 2025</t>
  </si>
  <si>
    <t>Dự án dự kiến khởi công mới 2025</t>
  </si>
  <si>
    <t>Nội dung 2: Hỗ trợ làm nhà ở</t>
  </si>
  <si>
    <t>Dự án dự kiến hoàn thành năm 2025</t>
  </si>
  <si>
    <t>Dự án dự kiến khởi công mới năm 2025</t>
  </si>
  <si>
    <t>Đường giao thông và hệ thống thoát nước bản Tả Chải</t>
  </si>
  <si>
    <t>Dự án  dự kiến hoàn thành năm 2025</t>
  </si>
  <si>
    <t>Dự án  dự kiến khởi công mới năm 2025</t>
  </si>
  <si>
    <t>Lắp đặt biển báo,biển chỉ dẫn, gờ giảm tốc trên các tuyến đường xã</t>
  </si>
  <si>
    <t>Đường giao thông nội đồng bản Lùng Thàng, xã Sùng Phài</t>
  </si>
  <si>
    <t>Đường nội đồng số 2 bản Căn Câu, xã Sùng Phài</t>
  </si>
  <si>
    <t>Riêng năm 2024 Từ 1/1/2024 đến thời điểm bao cáo</t>
  </si>
  <si>
    <t>Kế hoạch vốn năm 2022 kéo dài sang năm 2023 tiếp tục kéo dài sang năm 2024</t>
  </si>
  <si>
    <t>Kế hoạch vốn 2022 kéo dài sang 2023</t>
  </si>
  <si>
    <t>giải ngân từ 01/01/2024 đến thời điểm báo cáo</t>
  </si>
  <si>
    <t>ước giải ngân đến 31/12/2024</t>
  </si>
  <si>
    <t>Kế hoạch vốn năm 2023  kéo dài sang năm 2024</t>
  </si>
  <si>
    <t>Kế hoạch vốn 2023 kéo dài sang 2024</t>
  </si>
  <si>
    <t>Dự án chuyển tiếp dự kiến hoàn thành năm 2025</t>
  </si>
  <si>
    <t>Dự án dự kiến chuyển tiếp hoàn thành năm 2025</t>
  </si>
  <si>
    <t xml:space="preserve"> Kế hoạch vốn năm 2025</t>
  </si>
  <si>
    <t>35 hộ</t>
  </si>
  <si>
    <t>2022-2025</t>
  </si>
  <si>
    <t>861/14.11.2024</t>
  </si>
  <si>
    <t>1,214km</t>
  </si>
  <si>
    <t>7 hộ</t>
  </si>
  <si>
    <t>ước giải ngân đến 31/01/2025</t>
  </si>
  <si>
    <t>Nội dung 2: Hỗ trợ nhà ở</t>
  </si>
  <si>
    <t>(Kèm theo KH số      /KH-UBND ngày     /12/2024 của UBND thành phố Lai Châu)</t>
  </si>
  <si>
    <t xml:space="preserve"> KẾ HOẠCH VỐN ĐẦU TƯ NGUỒN NGÂN SÁCH TRUNG ƯƠNG THỰC HIỆN CHƯƠNG TRÌNH MỤC TIÊU QUỐC GIA </t>
  </si>
  <si>
    <t>PTKTXH  VÙNG ĐỒNG BÀO DTTS&amp;MN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</si>
</sst>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99">
    <numFmt numFmtId="41" formatCode="_(* #,##0_);_(* \(#,##0\);_(* &quot;-&quot;_);_(@_)"/>
    <numFmt numFmtId="43" formatCode="_(* #,##0.00_);_(* \(#,##0.00\);_(* &quot;-&quot;??_);_(@_)"/>
    <numFmt numFmtId="164" formatCode="_-* #,##0.00\ _V_N_D_-;\-* #,##0.00\ _V_N_D_-;_-* &quot;-&quot;??\ _V_N_D_-;_-@_-"/>
    <numFmt numFmtId="165" formatCode="_(* #,##0.00_);_(* \(#,##0.00\);_(* \-??_);_(@_)"/>
    <numFmt numFmtId="166" formatCode="_(* #,##0_);_(* \(#,##0\);_(* \-??_);_(@_)"/>
    <numFmt numFmtId="167" formatCode="_-\$* #,##0_-;&quot;-$&quot;* #,##0_-;_-\$* \-_-;_-@_-"/>
    <numFmt numFmtId="168" formatCode="##.##%"/>
    <numFmt numFmtId="169" formatCode="_-\€* #,##0.00_-;&quot;-€&quot;* #,##0.00_-;_-\€* \-??_-;_-@_-"/>
    <numFmt numFmtId="170" formatCode="_-\€* #,##0_-;&quot;-€&quot;* #,##0_-;_-\€* \-_-;_-@_-"/>
    <numFmt numFmtId="171" formatCode="#.##00"/>
    <numFmt numFmtId="172" formatCode="_-* #,##0_-;\-* #,##0_-;_-* \-_-;_-@_-"/>
    <numFmt numFmtId="173" formatCode="_-* ###,0\.00_-;\-* ###,0\.00_-;_-* \-??_-;_-@_-"/>
    <numFmt numFmtId="174" formatCode="\$#,##0_);[Red]&quot;($&quot;#,##0\)"/>
    <numFmt numFmtId="175" formatCode="_(\$* #,##0_);_(\$* \(#,##0\);_(\$* \-_);_(@_)"/>
    <numFmt numFmtId="176" formatCode="_-* #,##0\ _F_-;\-* #,##0\ _F_-;_-* &quot;- &quot;_F_-;_-@_-"/>
    <numFmt numFmtId="177" formatCode="_-* #,##0&quot; $&quot;_-;\-* #,##0&quot; $&quot;_-;_-* &quot;- $&quot;_-;_-@_-"/>
    <numFmt numFmtId="178" formatCode="_-* #,##0.00_-;\-* #,##0.00_-;_-* \-??_-;_-@_-"/>
    <numFmt numFmtId="179" formatCode="_-* #,##0.00\ _₫_-;\-* #,##0.00\ _₫_-;_-* \-??\ _₫_-;_-@_-"/>
    <numFmt numFmtId="180" formatCode="_-* #,##0.00\ _F_-;\-* #,##0.00\ _F_-;_-* \-??\ _F_-;_-@_-"/>
    <numFmt numFmtId="181" formatCode="_(&quot;$ &quot;* #,##0_);_(&quot;$ &quot;* \(#,##0\);_(&quot;$ &quot;* \-_);_(@_)"/>
    <numFmt numFmtId="182" formatCode="_-* #,##0&quot; F&quot;_-;\-* #,##0&quot; F&quot;_-;_-* &quot;- F&quot;_-;_-@_-"/>
    <numFmt numFmtId="183" formatCode="_(* #,##0_);_(* \(#,##0\);_(* \-_);_(@_)"/>
    <numFmt numFmtId="184" formatCode="_-* #,##0\ _₫_-;\-* #,##0\ _₫_-;_-* &quot;- &quot;_₫_-;_-@_-"/>
    <numFmt numFmtId="185" formatCode="_-* #,##0\ _$_-;\-* #,##0\ _$_-;_-* &quot;- &quot;_$_-;_-@_-"/>
    <numFmt numFmtId="186" formatCode="0%;\(0%\)"/>
    <numFmt numFmtId="187" formatCode="0.0%"/>
    <numFmt numFmtId="188" formatCode="_ \\* #,##0_ ;_ \\* \-#,##0_ ;_ \\* \-_ ;_ @_ "/>
    <numFmt numFmtId="189" formatCode=";;"/>
    <numFmt numFmtId="190" formatCode="_-\\* #,##0.00_-;&quot;-\&quot;* #,##0.00_-;_-\\* \-??_-;_-@_-"/>
    <numFmt numFmtId="191" formatCode="\$#,##0.00"/>
    <numFmt numFmtId="192" formatCode="\$#,##0.00_);&quot;($&quot;#,##0.00\)"/>
    <numFmt numFmtId="193" formatCode="_-\\* #,##0_-;&quot;-\&quot;* #,##0_-;_-\\* \-_-;_-@_-"/>
    <numFmt numFmtId="194" formatCode="\$#,##0.00_);[Red]&quot;($&quot;#,##0.00\)"/>
    <numFmt numFmtId="195" formatCode="##,###.##"/>
    <numFmt numFmtId="196" formatCode="_-* #,##0.00&quot; F&quot;_-;\-* #,##0.00&quot; F&quot;_-;_-* \-??&quot; F&quot;_-;_-@_-"/>
    <numFmt numFmtId="197" formatCode="#0.##"/>
    <numFmt numFmtId="198" formatCode="0.000_)"/>
    <numFmt numFmtId="199" formatCode="#,##0.00;[Red]#,##0.00"/>
    <numFmt numFmtId="200" formatCode="#,##0.0_);\(#,##0.0\)"/>
    <numFmt numFmtId="201" formatCode="_ &quot;R &quot;* #,##0_ ;_ &quot;R &quot;* \-#,##0_ ;_ &quot;R &quot;* \-_ ;_ @_ "/>
    <numFmt numFmtId="202" formatCode="##,##0%"/>
    <numFmt numFmtId="203" formatCode="#,###%"/>
    <numFmt numFmtId="204" formatCode="##.##"/>
    <numFmt numFmtId="205" formatCode="###,###"/>
    <numFmt numFmtId="206" formatCode="###.###"/>
    <numFmt numFmtId="207" formatCode="##,###.####"/>
    <numFmt numFmtId="208" formatCode="\$#,##0_);&quot;($&quot;#,##0\)"/>
    <numFmt numFmtId="209" formatCode="\$#,##0\ ;&quot;($&quot;#,##0\)"/>
    <numFmt numFmtId="210" formatCode="0.0000%"/>
    <numFmt numFmtId="211" formatCode="##,##0.##"/>
    <numFmt numFmtId="212" formatCode="0.000"/>
    <numFmt numFmtId="213" formatCode="&quot;US$&quot;#,##0.00;&quot;(US$&quot;#,##0.00\)"/>
    <numFmt numFmtId="214" formatCode="_(&quot;§g &quot;#,##0_);_(&quot;§g (&quot;#,##0\);_(&quot;§g -&quot;??_);_(@_)"/>
    <numFmt numFmtId="215" formatCode="_(&quot;§g &quot;#,##0_);_(&quot;§g (&quot;#,##0\);_(&quot;§g -&quot;_);_(@_)"/>
    <numFmt numFmtId="216" formatCode="#,##0;[Red]#,##0"/>
    <numFmt numFmtId="217" formatCode="&quot;§g&quot;#,##0_);&quot;(§g&quot;#,##0\)"/>
    <numFmt numFmtId="218" formatCode="_-* #,##0\ _?_-;\-* #,##0\ _?_-;_-* &quot;- &quot;_?_-;_-@_-"/>
    <numFmt numFmtId="219" formatCode="_-* #,##0.00\ _?_-;\-* #,##0.00\ _?_-;_-* \-??\ _?_-;_-@_-"/>
    <numFmt numFmtId="220" formatCode="_-&quot;VND&quot;* #,##0_-;&quot;-VND&quot;* #,##0_-;_-&quot;VND&quot;* \-_-;_-@_-"/>
    <numFmt numFmtId="221" formatCode="_(&quot;Rp&quot;* #,##0.00_);_(&quot;Rp&quot;* \(#,##0.00\);_(&quot;Rp&quot;* \-??_);_(@_)"/>
    <numFmt numFmtId="222" formatCode="#,##0.00&quot; FB&quot;;[Red]\-#,##0.00&quot; FB&quot;"/>
    <numFmt numFmtId="223" formatCode="_-* #,##0\ _k_r_-;\-* #,##0\ _k_r_-;_-* &quot;- &quot;_k_r_-;_-@_-"/>
    <numFmt numFmtId="224" formatCode="#,##0&quot; $&quot;;\-#,##0&quot; $&quot;"/>
    <numFmt numFmtId="225" formatCode="#,##0&quot; Rp&quot;;\-#,##0&quot; Rp&quot;"/>
    <numFmt numFmtId="226" formatCode="#,##0&quot; kr&quot;;\-#,##0&quot; kr&quot;"/>
    <numFmt numFmtId="227" formatCode="\$#,##0;&quot;-$&quot;#,##0"/>
    <numFmt numFmtId="228" formatCode="&quot;Rp&quot;#,##0;&quot;-Rp&quot;#,##0"/>
    <numFmt numFmtId="229" formatCode="&quot;kr&quot;#,##0;&quot;-kr&quot;#,##0"/>
    <numFmt numFmtId="230" formatCode="_-* #,##0\ _F_B_-;\-* #,##0\ _F_B_-;_-* &quot;- &quot;_F_B_-;_-@_-"/>
    <numFmt numFmtId="231" formatCode="_-* #,##0.00\ _k_r_-;\-* #,##0.00\ _k_r_-;_-* \-??\ _k_r_-;_-@_-"/>
    <numFmt numFmtId="232" formatCode="#,##0_);\-#,##0_)"/>
    <numFmt numFmtId="233" formatCode="&quot;Dong&quot;#,##0.00_);[Red]&quot;(Dong&quot;#,##0.00\)"/>
    <numFmt numFmtId="234" formatCode="#."/>
    <numFmt numFmtId="235" formatCode="_-&quot;IR£&quot;* #,##0.00_-;&quot;-IR£&quot;* #,##0.00_-;_-&quot;IR£&quot;* \-??_-;_-@_-"/>
    <numFmt numFmtId="236" formatCode="\£#,##0;[Red]&quot;-£&quot;#,##0"/>
    <numFmt numFmtId="237" formatCode="0\.0000"/>
    <numFmt numFmtId="238" formatCode="_-\$* #,##0.00_-;&quot;-$&quot;* #,##0.00_-;_-\$* \-??_-;_-@_-"/>
    <numFmt numFmtId="239" formatCode="\\#,##0;[Red]&quot;-\&quot;#,##0"/>
    <numFmt numFmtId="240" formatCode="\\#,##0.00;&quot;-\&quot;#,##0.00"/>
    <numFmt numFmtId="241" formatCode="_ * #,##0_)_£_ ;_ * \(#,##0\)_£_ ;_ * \-_)_£_ ;_ @_ "/>
    <numFmt numFmtId="242" formatCode="#,##0.00_);\-#,##0.00_)"/>
    <numFmt numFmtId="243" formatCode="_(* #,##0,_);_(* \(#,##0,\);_(* \-_);_(@_)"/>
    <numFmt numFmtId="244" formatCode="#"/>
    <numFmt numFmtId="245" formatCode="&quot;¡Ì&quot;#,##0;[Red]&quot;-¡Ì&quot;#,##0"/>
    <numFmt numFmtId="246" formatCode="#,##0.00&quot; F&quot;;[Red]\-#,##0.00&quot; F&quot;"/>
    <numFmt numFmtId="247" formatCode="\$#,##0;[Red]&quot;-$&quot;#,##0"/>
    <numFmt numFmtId="248" formatCode="&quot;Rp&quot;#,##0;[Red]&quot;-Rp&quot;#,##0"/>
    <numFmt numFmtId="249" formatCode="&quot;kr&quot;#,##0;[Red]&quot;-kr&quot;#,##0"/>
    <numFmt numFmtId="250" formatCode="_-\£* #,##0_-;&quot;-£&quot;* #,##0_-;_-\£* \-_-;_-@_-"/>
    <numFmt numFmtId="251" formatCode="_(* #,##0_);_(* \(#,##0\);_(* &quot;-&quot;??_);_(@_)"/>
    <numFmt numFmtId="252" formatCode="&quot;Fr.&quot;\ #,##0.00;&quot;Fr.&quot;\ \-#,##0.00"/>
    <numFmt numFmtId="253" formatCode="0.000\ "/>
    <numFmt numFmtId="254" formatCode="#,##0\ &quot;Lt&quot;;[Red]\-#,##0\ &quot;Lt&quot;"/>
    <numFmt numFmtId="255" formatCode="_-* #,##0.00_-;\-* #,##0.00_-;_-* &quot;-&quot;??_-;_-@_-"/>
    <numFmt numFmtId="256" formatCode="_-* #,##0.00\ _₫_-;\-* #,##0.00\ _₫_-;_-* &quot;-&quot;??\ _₫_-;_-@_-"/>
    <numFmt numFmtId="257" formatCode="_-* #,##0\ _₫_-;\-* #,##0\ _₫_-;_-* &quot;-&quot;\ _₫_-;_-@_-"/>
    <numFmt numFmtId="258" formatCode="#,##0.0000"/>
    <numFmt numFmtId="259" formatCode=";;;"/>
    <numFmt numFmtId="260" formatCode="&quot;VND&quot;#,##0_);[Red]\(&quot;VND&quot;#,##0\)"/>
  </numFmts>
  <fonts count="19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sz val="10"/>
      <name val="Times New Roman"/>
      <family val="1"/>
    </font>
    <font>
      <b/>
      <i/>
      <sz val="10"/>
      <name val="Times New Roman"/>
      <family val="1"/>
    </font>
    <font>
      <b/>
      <sz val="8"/>
      <name val="Times New Roman"/>
      <family val="1"/>
    </font>
    <font>
      <sz val="8"/>
      <name val="Times New Roman"/>
      <family val="1"/>
    </font>
    <font>
      <b/>
      <i/>
      <sz val="8"/>
      <name val="Times New Roman"/>
      <family val="1"/>
    </font>
    <font>
      <sz val="12"/>
      <name val="Times New Roman"/>
      <family val="1"/>
    </font>
    <font>
      <b/>
      <sz val="12"/>
      <name val="Times New Roman"/>
      <family val="1"/>
    </font>
    <font>
      <b/>
      <i/>
      <sz val="12"/>
      <name val="Times New Roman"/>
      <family val="1"/>
    </font>
    <font>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2"/>
      <name val=".VnTim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Helvetica Neue"/>
    </font>
    <font>
      <b/>
      <sz val="11"/>
      <color indexed="63"/>
      <name val="Calibri"/>
      <family val="2"/>
    </font>
    <font>
      <b/>
      <sz val="18"/>
      <color indexed="56"/>
      <name val="Cambria"/>
      <family val="2"/>
    </font>
    <font>
      <b/>
      <sz val="11"/>
      <color indexed="8"/>
      <name val="Calibri"/>
      <family val="2"/>
    </font>
    <font>
      <sz val="11"/>
      <color indexed="10"/>
      <name val="Calibri"/>
      <family val="2"/>
    </font>
    <font>
      <i/>
      <sz val="14"/>
      <name val="Times New Roman"/>
      <family val="1"/>
    </font>
    <font>
      <sz val="12"/>
      <name val="Times New Roman"/>
      <family val="1"/>
      <charset val="163"/>
    </font>
    <font>
      <b/>
      <sz val="12"/>
      <name val="Times New Roman"/>
      <family val="1"/>
      <charset val="163"/>
    </font>
    <font>
      <sz val="10"/>
      <name val="Arial"/>
      <family val="2"/>
      <charset val="1"/>
    </font>
    <font>
      <sz val="10"/>
      <name val="Mangal"/>
      <family val="2"/>
    </font>
    <font>
      <b/>
      <sz val="13"/>
      <name val="Times New Roman"/>
      <family val="1"/>
      <charset val="1"/>
    </font>
    <font>
      <sz val="10"/>
      <name val="Times New Roman"/>
      <family val="1"/>
      <charset val="1"/>
    </font>
    <font>
      <sz val="11"/>
      <name val=".VnTime"/>
      <family val="2"/>
      <charset val="1"/>
    </font>
    <font>
      <sz val="12"/>
      <name val=".VnTime"/>
      <family val="2"/>
      <charset val="1"/>
    </font>
    <font>
      <sz val="10"/>
      <color indexed="8"/>
      <name val="MS Sans Serif"/>
      <family val="2"/>
      <charset val="1"/>
    </font>
    <font>
      <sz val="12"/>
      <name val="돋움체"/>
      <family val="3"/>
      <charset val="129"/>
    </font>
    <font>
      <b/>
      <sz val="10"/>
      <name val="SVNtimes new roman"/>
      <family val="2"/>
      <charset val="1"/>
    </font>
    <font>
      <sz val="10"/>
      <name val=".VnTime"/>
      <family val="2"/>
      <charset val="1"/>
    </font>
    <font>
      <sz val="10"/>
      <name val="??"/>
      <family val="3"/>
      <charset val="129"/>
    </font>
    <font>
      <sz val="12"/>
      <name val="|??¢¥¢¬¨Ï"/>
      <family val="1"/>
      <charset val="129"/>
    </font>
    <font>
      <sz val="12"/>
      <name val="|??´¸ⓒ"/>
      <family val="1"/>
      <charset val="129"/>
    </font>
    <font>
      <sz val="10"/>
      <name val="MS Sans Serif"/>
      <family val="2"/>
      <charset val="1"/>
    </font>
    <font>
      <sz val="13"/>
      <name val=".VnTime"/>
      <family val="2"/>
      <charset val="1"/>
    </font>
    <font>
      <sz val="10"/>
      <color indexed="8"/>
      <name val="Arial"/>
      <family val="2"/>
      <charset val="1"/>
    </font>
    <font>
      <sz val="14"/>
      <name val="VnTime"/>
      <charset val="1"/>
    </font>
    <font>
      <sz val="14"/>
      <name val="VnTime"/>
      <family val="2"/>
      <charset val="1"/>
    </font>
    <font>
      <b/>
      <u/>
      <sz val="14"/>
      <color indexed="8"/>
      <name val=".VnBook-AntiquaH"/>
      <family val="2"/>
      <charset val="1"/>
    </font>
    <font>
      <sz val="10"/>
      <name val="VnTimes"/>
      <family val="2"/>
      <charset val="1"/>
    </font>
    <font>
      <i/>
      <sz val="12"/>
      <color indexed="8"/>
      <name val=".VnBook-AntiquaH"/>
      <family val="2"/>
      <charset val="1"/>
    </font>
    <font>
      <b/>
      <sz val="12"/>
      <color indexed="8"/>
      <name val=".VnBook-Antiqua"/>
      <family val="2"/>
      <charset val="1"/>
    </font>
    <font>
      <i/>
      <sz val="12"/>
      <color indexed="8"/>
      <name val=".VnBook-Antiqua"/>
      <family val="2"/>
      <charset val="1"/>
    </font>
    <font>
      <sz val="14"/>
      <name val=".VnTime"/>
      <family val="2"/>
      <charset val="1"/>
    </font>
    <font>
      <sz val="11"/>
      <name val="VNtimes new roman"/>
      <family val="2"/>
      <charset val="1"/>
    </font>
    <font>
      <sz val="8"/>
      <name val="Times New Roman"/>
      <family val="1"/>
      <charset val="1"/>
    </font>
    <font>
      <b/>
      <sz val="12"/>
      <color indexed="63"/>
      <name val="VNI-Times"/>
    </font>
    <font>
      <b/>
      <i/>
      <sz val="14"/>
      <name val="VNTime"/>
      <family val="2"/>
      <charset val="1"/>
    </font>
    <font>
      <sz val="12"/>
      <name val=".VnArial Narrow"/>
      <family val="2"/>
      <charset val="1"/>
    </font>
    <font>
      <sz val="12"/>
      <name val="Times New Roman"/>
      <family val="1"/>
      <charset val="1"/>
    </font>
    <font>
      <sz val="12"/>
      <name val="¹UAAA¼"/>
      <family val="3"/>
      <charset val="129"/>
    </font>
    <font>
      <sz val="12"/>
      <name val="System"/>
      <family val="1"/>
      <charset val="129"/>
    </font>
    <font>
      <b/>
      <sz val="10"/>
      <name val="Arial"/>
      <family val="2"/>
      <charset val="1"/>
    </font>
    <font>
      <b/>
      <sz val="8"/>
      <color indexed="12"/>
      <name val="Arial"/>
      <family val="2"/>
      <charset val="1"/>
    </font>
    <font>
      <sz val="8"/>
      <color indexed="8"/>
      <name val="Arial"/>
      <family val="2"/>
      <charset val="1"/>
    </font>
    <font>
      <b/>
      <sz val="9"/>
      <name val="VNI-Times"/>
    </font>
    <font>
      <sz val="8"/>
      <name val="SVNtimes new roman"/>
      <family val="2"/>
      <charset val="1"/>
    </font>
    <font>
      <sz val="10"/>
      <name val="VNI-Aptima"/>
    </font>
    <font>
      <sz val="11"/>
      <name val="Times New Roman"/>
      <family val="1"/>
      <charset val="1"/>
    </font>
    <font>
      <sz val="11"/>
      <name val="VNI-Times"/>
    </font>
    <font>
      <b/>
      <sz val="12"/>
      <name val="VNTime"/>
      <family val="2"/>
      <charset val="1"/>
    </font>
    <font>
      <sz val="10"/>
      <name val="MS Serif"/>
      <family val="1"/>
      <charset val="1"/>
    </font>
    <font>
      <sz val="10"/>
      <name val="Courier New"/>
      <family val="3"/>
      <charset val="1"/>
    </font>
    <font>
      <sz val="11"/>
      <name val="VNcentury Gothic"/>
      <family val="2"/>
      <charset val="1"/>
    </font>
    <font>
      <b/>
      <sz val="15"/>
      <name val="VNcentury Gothic"/>
      <family val="2"/>
      <charset val="1"/>
    </font>
    <font>
      <sz val="12"/>
      <name val="SVNtimes new roman"/>
      <family val="2"/>
      <charset val="1"/>
    </font>
    <font>
      <sz val="10"/>
      <name val="SVNtimes new roman"/>
      <family val="2"/>
      <charset val="1"/>
    </font>
    <font>
      <b/>
      <sz val="12"/>
      <name val="VNTimeH"/>
      <family val="2"/>
      <charset val="1"/>
    </font>
    <font>
      <sz val="10"/>
      <color indexed="16"/>
      <name val="MS Serif"/>
      <family val="1"/>
      <charset val="1"/>
    </font>
    <font>
      <sz val="10"/>
      <name val="VNI-Helve-Condense"/>
    </font>
    <font>
      <sz val="8"/>
      <color indexed="24"/>
      <name val="Times New Roman"/>
      <family val="1"/>
      <charset val="1"/>
    </font>
    <font>
      <i/>
      <sz val="12"/>
      <color indexed="24"/>
      <name val="Times New Roman"/>
      <family val="1"/>
      <charset val="1"/>
    </font>
    <font>
      <sz val="12"/>
      <color indexed="24"/>
      <name val="Arial"/>
      <family val="2"/>
      <charset val="1"/>
    </font>
    <font>
      <sz val="8"/>
      <color indexed="24"/>
      <name val="Arial"/>
      <family val="2"/>
      <charset val="1"/>
    </font>
    <font>
      <i/>
      <sz val="12"/>
      <color indexed="24"/>
      <name val="Arial"/>
      <family val="2"/>
      <charset val="1"/>
    </font>
    <font>
      <sz val="12"/>
      <name val="VNTime"/>
      <family val="2"/>
      <charset val="1"/>
    </font>
    <font>
      <sz val="8"/>
      <name val="Arial"/>
      <family val="2"/>
      <charset val="1"/>
    </font>
    <font>
      <b/>
      <sz val="11"/>
      <name val="Times New Roman"/>
      <family val="1"/>
      <charset val="1"/>
    </font>
    <font>
      <sz val="10"/>
      <name val=".VnArialH"/>
      <family val="2"/>
      <charset val="1"/>
    </font>
    <font>
      <b/>
      <sz val="12"/>
      <color indexed="9"/>
      <name val="Times New Roman"/>
      <family val="1"/>
      <charset val="1"/>
    </font>
    <font>
      <b/>
      <sz val="12"/>
      <name val="Arial"/>
      <family val="2"/>
      <charset val="1"/>
    </font>
    <font>
      <b/>
      <sz val="1"/>
      <color indexed="8"/>
      <name val="Courier New"/>
      <family val="3"/>
      <charset val="1"/>
    </font>
    <font>
      <b/>
      <sz val="8"/>
      <name val="MS Sans Serif"/>
      <family val="2"/>
      <charset val="1"/>
    </font>
    <font>
      <b/>
      <sz val="10"/>
      <name val=".VnTime"/>
      <family val="2"/>
      <charset val="1"/>
    </font>
    <font>
      <b/>
      <sz val="14"/>
      <name val=".VnTimeH"/>
      <family val="2"/>
      <charset val="1"/>
    </font>
    <font>
      <sz val="10"/>
      <name val="Tahoma"/>
      <family val="2"/>
      <charset val="1"/>
    </font>
    <font>
      <sz val="10"/>
      <name val="VNI-Helve"/>
    </font>
    <font>
      <u/>
      <sz val="10"/>
      <color indexed="12"/>
      <name val=".VnTime"/>
      <family val="2"/>
      <charset val="1"/>
    </font>
    <font>
      <u/>
      <sz val="12"/>
      <color indexed="12"/>
      <name val=".VnTime"/>
      <family val="2"/>
      <charset val="1"/>
    </font>
    <font>
      <u/>
      <sz val="12"/>
      <color indexed="12"/>
      <name val="Arial"/>
      <family val="2"/>
      <charset val="1"/>
    </font>
    <font>
      <b/>
      <i/>
      <sz val="12"/>
      <name val=".VnAristote"/>
      <family val="2"/>
      <charset val="1"/>
    </font>
    <font>
      <b/>
      <sz val="11"/>
      <name val="Arial"/>
      <family val="2"/>
      <charset val="1"/>
    </font>
    <font>
      <sz val="7"/>
      <name val="Small Fonts"/>
      <family val="2"/>
      <charset val="1"/>
    </font>
    <font>
      <sz val="12"/>
      <name val="바탕체"/>
      <family val="1"/>
      <charset val="129"/>
    </font>
    <font>
      <sz val="11"/>
      <color indexed="8"/>
      <name val="Calibri"/>
      <family val="2"/>
      <charset val="1"/>
    </font>
    <font>
      <sz val="10"/>
      <name val="Arial CE"/>
      <family val="2"/>
      <charset val="238"/>
    </font>
    <font>
      <sz val="12"/>
      <color indexed="8"/>
      <name val="Times New Roman"/>
      <family val="1"/>
      <charset val="1"/>
    </font>
    <font>
      <b/>
      <sz val="10"/>
      <name val="MS Sans Serif"/>
      <family val="2"/>
      <charset val="1"/>
    </font>
    <font>
      <b/>
      <sz val="12"/>
      <color indexed="8"/>
      <name val="Arial"/>
      <family val="2"/>
      <charset val="1"/>
    </font>
    <font>
      <b/>
      <i/>
      <sz val="12"/>
      <color indexed="8"/>
      <name val="Arial"/>
      <family val="2"/>
      <charset val="1"/>
    </font>
    <font>
      <sz val="12"/>
      <color indexed="8"/>
      <name val="Arial"/>
      <family val="2"/>
      <charset val="1"/>
    </font>
    <font>
      <i/>
      <sz val="12"/>
      <color indexed="8"/>
      <name val="Arial"/>
      <family val="2"/>
      <charset val="1"/>
    </font>
    <font>
      <sz val="19"/>
      <color indexed="48"/>
      <name val="Arial"/>
      <family val="2"/>
      <charset val="1"/>
    </font>
    <font>
      <sz val="12"/>
      <color indexed="14"/>
      <name val="Arial"/>
      <family val="2"/>
      <charset val="1"/>
    </font>
    <font>
      <u/>
      <sz val="10.199999999999999"/>
      <color indexed="12"/>
      <name val=".VnTime"/>
      <family val="2"/>
      <charset val="1"/>
    </font>
    <font>
      <sz val="12"/>
      <name val="VNI-Times"/>
    </font>
    <font>
      <b/>
      <sz val="12"/>
      <name val="宋体"/>
      <charset val="134"/>
    </font>
    <font>
      <sz val="8"/>
      <name val="MS Sans Serif"/>
      <family val="2"/>
      <charset val="1"/>
    </font>
    <font>
      <b/>
      <sz val="10.5"/>
      <name val=".VnAvantH"/>
      <family val="2"/>
      <charset val="1"/>
    </font>
    <font>
      <sz val="10"/>
      <name val="VNbook-Antiqua"/>
      <charset val="1"/>
    </font>
    <font>
      <sz val="11"/>
      <color indexed="18"/>
      <name val="VNI-Times"/>
    </font>
    <font>
      <b/>
      <sz val="10"/>
      <name val="Tahoma"/>
      <family val="2"/>
      <charset val="1"/>
    </font>
    <font>
      <b/>
      <sz val="8"/>
      <color indexed="8"/>
      <name val="Arial"/>
      <family val="2"/>
      <charset val="1"/>
    </font>
    <font>
      <sz val="13"/>
      <name val=".VnArial"/>
      <family val="2"/>
      <charset val="1"/>
    </font>
    <font>
      <b/>
      <i/>
      <sz val="18"/>
      <name val="Times New Roman"/>
      <family val="1"/>
    </font>
    <font>
      <b/>
      <sz val="18"/>
      <name val="Times New Roman"/>
      <family val="1"/>
    </font>
    <font>
      <sz val="14"/>
      <name val="Times New Roman"/>
      <family val="1"/>
    </font>
    <font>
      <i/>
      <sz val="18"/>
      <name val="Times New Roman"/>
      <family val="1"/>
    </font>
    <font>
      <sz val="14"/>
      <color indexed="9"/>
      <name val="Times New Roman"/>
      <family val="1"/>
    </font>
    <font>
      <sz val="14"/>
      <color indexed="8"/>
      <name val="Calibri"/>
      <family val="2"/>
    </font>
    <font>
      <vertAlign val="superscript"/>
      <sz val="14"/>
      <name val="Times New Roman"/>
      <family val="1"/>
    </font>
    <font>
      <b/>
      <sz val="14"/>
      <name val="Times New Roman"/>
      <family val="1"/>
    </font>
    <font>
      <b/>
      <i/>
      <sz val="14"/>
      <name val="Times New Roman"/>
      <family val="1"/>
    </font>
    <font>
      <b/>
      <i/>
      <sz val="16"/>
      <name val="Times New Roman"/>
      <family val="1"/>
    </font>
    <font>
      <i/>
      <sz val="16"/>
      <name val="Times New Roman"/>
      <family val="1"/>
    </font>
    <font>
      <sz val="16"/>
      <name val="Times New Roman"/>
      <family val="1"/>
    </font>
    <font>
      <b/>
      <sz val="16"/>
      <name val="Times New Roman"/>
      <family val="1"/>
    </font>
    <font>
      <b/>
      <vertAlign val="superscript"/>
      <sz val="16"/>
      <name val="Times New Roman"/>
      <family val="1"/>
    </font>
    <font>
      <sz val="14"/>
      <name val=".VnTime"/>
      <family val="2"/>
    </font>
    <font>
      <sz val="18"/>
      <name val="Times New Roman"/>
      <family val="1"/>
    </font>
    <font>
      <sz val="10"/>
      <name val="Helv"/>
      <family val="2"/>
    </font>
    <font>
      <sz val="10"/>
      <name val="MS Sans Serif"/>
      <family val="2"/>
    </font>
    <font>
      <sz val="11"/>
      <name val="µ¸¿ò"/>
      <charset val="129"/>
    </font>
    <font>
      <sz val="12"/>
      <name val="Arial"/>
      <family val="2"/>
    </font>
    <font>
      <sz val="10"/>
      <name val="Helv"/>
    </font>
    <font>
      <sz val="10"/>
      <name val=".VnArial"/>
      <family val="2"/>
    </font>
    <font>
      <sz val="9"/>
      <name val="Arial"/>
      <family val="2"/>
    </font>
    <font>
      <sz val="12"/>
      <color theme="1"/>
      <name val="Times New Roman"/>
      <family val="2"/>
      <charset val="163"/>
    </font>
    <font>
      <sz val="10"/>
      <name val=".VnAvant"/>
      <family val="2"/>
    </font>
    <font>
      <b/>
      <i/>
      <sz val="22"/>
      <name val="Times New Roman"/>
      <family val="1"/>
    </font>
    <font>
      <b/>
      <sz val="22"/>
      <name val="Times New Roman"/>
      <family val="1"/>
    </font>
    <font>
      <sz val="22"/>
      <name val="Times New Roman"/>
      <family val="1"/>
    </font>
    <font>
      <i/>
      <sz val="22"/>
      <name val="Times New Roman"/>
      <family val="1"/>
    </font>
    <font>
      <b/>
      <vertAlign val="superscript"/>
      <sz val="22"/>
      <name val="Times New Roman"/>
      <family val="1"/>
    </font>
    <font>
      <b/>
      <sz val="14"/>
      <color rgb="FF000000"/>
      <name val="Times New Roman"/>
      <family val="1"/>
    </font>
    <font>
      <sz val="12"/>
      <color theme="1"/>
      <name val="Calibri"/>
      <family val="2"/>
      <scheme val="minor"/>
    </font>
    <font>
      <i/>
      <sz val="14"/>
      <color rgb="FF000000"/>
      <name val="Times New Roman"/>
      <family val="1"/>
    </font>
    <font>
      <b/>
      <sz val="12"/>
      <color rgb="FF000000"/>
      <name val="Times New Roman"/>
      <family val="1"/>
    </font>
    <font>
      <b/>
      <sz val="12"/>
      <color theme="1"/>
      <name val="Calibri"/>
      <family val="2"/>
      <scheme val="minor"/>
    </font>
    <font>
      <sz val="12"/>
      <color rgb="FF000000"/>
      <name val="Times New Roman"/>
      <family val="1"/>
    </font>
    <font>
      <sz val="10"/>
      <name val="Arial"/>
      <family val="2"/>
    </font>
    <font>
      <b/>
      <sz val="12"/>
      <color theme="1"/>
      <name val="Times New Roman"/>
      <family val="1"/>
    </font>
    <font>
      <b/>
      <sz val="15"/>
      <name val="Times New Roman"/>
      <family val="1"/>
    </font>
    <font>
      <sz val="15"/>
      <name val="Times New Roman"/>
      <family val="1"/>
    </font>
    <font>
      <b/>
      <sz val="13"/>
      <name val="Times New Roman"/>
      <family val="1"/>
    </font>
    <font>
      <sz val="13"/>
      <name val="Times New Roman"/>
      <family val="1"/>
    </font>
    <font>
      <i/>
      <sz val="15"/>
      <name val="Times New Roman"/>
      <family val="1"/>
    </font>
    <font>
      <sz val="12"/>
      <color rgb="FFFF0000"/>
      <name val="Times New Roman"/>
      <family val="1"/>
    </font>
    <font>
      <i/>
      <sz val="12"/>
      <color rgb="FF000000"/>
      <name val="Times New Roman"/>
      <family val="1"/>
    </font>
    <font>
      <i/>
      <sz val="10"/>
      <name val="Times New Roman"/>
      <family val="1"/>
    </font>
    <font>
      <sz val="14"/>
      <name val="Calibri"/>
      <family val="2"/>
    </font>
    <font>
      <b/>
      <sz val="10"/>
      <name val="Calibri"/>
      <family val="2"/>
      <scheme val="minor"/>
    </font>
    <font>
      <sz val="11"/>
      <name val="UVnTime"/>
    </font>
    <font>
      <b/>
      <sz val="9"/>
      <color indexed="81"/>
      <name val="Tahoma"/>
      <family val="2"/>
    </font>
    <font>
      <sz val="9"/>
      <color indexed="81"/>
      <name val="Tahoma"/>
      <family val="2"/>
    </font>
    <font>
      <sz val="10"/>
      <color rgb="FFFF0000"/>
      <name val="Times New Roman"/>
      <family val="1"/>
    </font>
    <font>
      <i/>
      <sz val="10"/>
      <color rgb="FF0000CC"/>
      <name val="Times New Roman"/>
      <family val="1"/>
    </font>
    <font>
      <i/>
      <sz val="10"/>
      <color rgb="FFFF0000"/>
      <name val="Times New Roman"/>
      <family val="1"/>
    </font>
    <font>
      <i/>
      <sz val="14"/>
      <color rgb="FFFF0000"/>
      <name val="Times New Roman"/>
      <family val="1"/>
    </font>
    <font>
      <b/>
      <i/>
      <sz val="10"/>
      <color rgb="FFFF0000"/>
      <name val="Times New Roman"/>
      <family val="1"/>
    </font>
    <font>
      <sz val="12"/>
      <color theme="1"/>
      <name val="Times New Roman"/>
      <family val="1"/>
    </font>
    <font>
      <b/>
      <sz val="14"/>
      <color theme="1"/>
      <name val="Times New Roman"/>
      <family val="1"/>
    </font>
    <font>
      <sz val="8"/>
      <color theme="1"/>
      <name val="Times New Roman"/>
      <family val="1"/>
    </font>
    <font>
      <b/>
      <sz val="10"/>
      <color theme="1"/>
      <name val="Times New Roman"/>
      <family val="1"/>
    </font>
    <font>
      <i/>
      <sz val="14"/>
      <color theme="1"/>
      <name val="Times New Roman"/>
      <family val="1"/>
    </font>
    <font>
      <sz val="10"/>
      <color theme="1"/>
      <name val="Times New Roman"/>
      <family val="1"/>
    </font>
    <font>
      <b/>
      <i/>
      <sz val="8"/>
      <color theme="1"/>
      <name val="Times New Roman"/>
      <family val="1"/>
    </font>
    <font>
      <b/>
      <sz val="8"/>
      <color theme="1"/>
      <name val="Times New Roman"/>
      <family val="1"/>
    </font>
    <font>
      <i/>
      <sz val="10"/>
      <color theme="1"/>
      <name val="Times New Roman"/>
      <family val="1"/>
    </font>
    <font>
      <i/>
      <sz val="8"/>
      <color theme="1"/>
      <name val="Times New Roman"/>
      <family val="1"/>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31"/>
      </patternFill>
    </fill>
    <fill>
      <patternFill patternType="solid">
        <fgColor indexed="42"/>
        <bgColor indexed="27"/>
      </patternFill>
    </fill>
    <fill>
      <patternFill patternType="solid">
        <fgColor indexed="27"/>
        <bgColor indexed="41"/>
      </patternFill>
    </fill>
    <fill>
      <patternFill patternType="solid">
        <fgColor indexed="9"/>
        <bgColor indexed="26"/>
      </patternFill>
    </fill>
    <fill>
      <patternFill patternType="solid">
        <fgColor indexed="40"/>
        <bgColor indexed="49"/>
      </patternFill>
    </fill>
    <fill>
      <patternFill patternType="solid">
        <fgColor indexed="26"/>
        <bgColor indexed="9"/>
      </patternFill>
    </fill>
    <fill>
      <patternFill patternType="solid">
        <fgColor indexed="15"/>
        <bgColor indexed="35"/>
      </patternFill>
    </fill>
    <fill>
      <patternFill patternType="solid">
        <fgColor indexed="12"/>
        <bgColor indexed="39"/>
      </patternFill>
    </fill>
    <fill>
      <patternFill patternType="solid">
        <fgColor indexed="23"/>
        <bgColor indexed="54"/>
      </patternFill>
    </fill>
    <fill>
      <patternFill patternType="solid">
        <fgColor indexed="43"/>
        <bgColor indexed="26"/>
      </patternFill>
    </fill>
    <fill>
      <patternFill patternType="solid">
        <fgColor indexed="54"/>
        <bgColor indexed="23"/>
      </patternFill>
    </fill>
    <fill>
      <patternFill patternType="solid">
        <fgColor indexed="10"/>
        <bgColor indexed="60"/>
      </patternFill>
    </fill>
    <fill>
      <patternFill patternType="solid">
        <fgColor indexed="45"/>
        <bgColor indexed="29"/>
      </patternFill>
    </fill>
    <fill>
      <patternFill patternType="solid">
        <fgColor indexed="29"/>
        <bgColor indexed="45"/>
      </patternFill>
    </fill>
    <fill>
      <patternFill patternType="solid">
        <fgColor indexed="51"/>
        <bgColor indexed="13"/>
      </patternFill>
    </fill>
    <fill>
      <patternFill patternType="solid">
        <fgColor indexed="50"/>
        <bgColor indexed="47"/>
      </patternFill>
    </fill>
    <fill>
      <patternFill patternType="solid">
        <fgColor indexed="57"/>
        <bgColor indexed="21"/>
      </patternFill>
    </fill>
    <fill>
      <patternFill patternType="solid">
        <fgColor indexed="21"/>
        <bgColor indexed="38"/>
      </patternFill>
    </fill>
    <fill>
      <patternFill patternType="solid">
        <fgColor indexed="55"/>
        <bgColor indexed="24"/>
      </patternFill>
    </fill>
    <fill>
      <patternFill patternType="solid">
        <fgColor indexed="44"/>
        <bgColor indexed="55"/>
      </patternFill>
    </fill>
    <fill>
      <patternFill patternType="solid">
        <fgColor indexed="31"/>
        <bgColor indexed="41"/>
      </patternFill>
    </fill>
    <fill>
      <patternFill patternType="solid">
        <fgColor indexed="9"/>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FFFFFF"/>
        <bgColor rgb="FF000000"/>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top/>
      <bottom style="hair">
        <color indexed="8"/>
      </bottom>
      <diagonal/>
    </border>
    <border>
      <left/>
      <right/>
      <top style="double">
        <color indexed="8"/>
      </top>
      <bottom/>
      <diagonal/>
    </border>
    <border>
      <left/>
      <right/>
      <top/>
      <bottom style="thin">
        <color indexed="8"/>
      </bottom>
      <diagonal/>
    </border>
    <border>
      <left style="thin">
        <color indexed="8"/>
      </left>
      <right style="thin">
        <color indexed="8"/>
      </right>
      <top/>
      <bottom style="hair">
        <color indexed="8"/>
      </bottom>
      <diagonal/>
    </border>
    <border>
      <left style="thin">
        <color indexed="8"/>
      </left>
      <right/>
      <top/>
      <bottom/>
      <diagonal/>
    </border>
    <border>
      <left/>
      <right style="double">
        <color indexed="8"/>
      </right>
      <top/>
      <bottom/>
      <diagonal/>
    </border>
    <border>
      <left style="thin">
        <color indexed="8"/>
      </left>
      <right style="thin">
        <color indexed="8"/>
      </right>
      <top/>
      <bottom/>
      <diagonal/>
    </border>
    <border>
      <left/>
      <right/>
      <top style="double">
        <color indexed="8"/>
      </top>
      <bottom style="double">
        <color indexed="8"/>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auto="1"/>
      </left>
      <right style="thin">
        <color indexed="64"/>
      </right>
      <top/>
      <bottom style="thin">
        <color auto="1"/>
      </bottom>
      <diagonal/>
    </border>
    <border>
      <left/>
      <right/>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s>
  <cellStyleXfs count="2568">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5" fillId="0" borderId="0"/>
    <xf numFmtId="0" fontId="20" fillId="0" borderId="0"/>
    <xf numFmtId="0" fontId="20" fillId="0" borderId="0"/>
    <xf numFmtId="0" fontId="20" fillId="0" borderId="0"/>
    <xf numFmtId="0" fontId="30" fillId="0" borderId="0" applyNumberFormat="0" applyFill="0" applyBorder="0" applyProtection="0">
      <alignment vertical="top"/>
    </xf>
    <xf numFmtId="0" fontId="21" fillId="0" borderId="0"/>
    <xf numFmtId="0" fontId="15" fillId="0" borderId="0"/>
    <xf numFmtId="0" fontId="20" fillId="0" borderId="0"/>
    <xf numFmtId="0" fontId="15" fillId="23" borderId="7" applyNumberFormat="0" applyFont="0" applyAlignment="0" applyProtection="0"/>
    <xf numFmtId="0" fontId="31" fillId="20" borderId="8" applyNumberFormat="0" applyAlignment="0" applyProtection="0"/>
    <xf numFmtId="9" fontId="20"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165" fontId="39" fillId="0" borderId="0" applyFill="0" applyBorder="0" applyAlignment="0" applyProtection="0"/>
    <xf numFmtId="167" fontId="39" fillId="0" borderId="0" applyFill="0" applyBorder="0" applyAlignment="0" applyProtection="0"/>
    <xf numFmtId="0" fontId="43" fillId="0" borderId="0" applyNumberFormat="0" applyFill="0" applyBorder="0" applyAlignment="0" applyProtection="0"/>
    <xf numFmtId="0" fontId="44" fillId="0" borderId="0"/>
    <xf numFmtId="3" fontId="45" fillId="0" borderId="47"/>
    <xf numFmtId="168" fontId="46" fillId="0" borderId="47">
      <alignment horizontal="center"/>
      <protection hidden="1"/>
    </xf>
    <xf numFmtId="166" fontId="39" fillId="0" borderId="0" applyBorder="0"/>
    <xf numFmtId="0" fontId="47" fillId="0" borderId="0"/>
    <xf numFmtId="169" fontId="39" fillId="0" borderId="0" applyFill="0" applyBorder="0" applyAlignment="0" applyProtection="0"/>
    <xf numFmtId="0" fontId="39" fillId="0" borderId="0" applyFill="0" applyBorder="0" applyAlignment="0" applyProtection="0"/>
    <xf numFmtId="170" fontId="39" fillId="0" borderId="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Fill="0" applyBorder="0" applyAlignment="0" applyProtection="0"/>
    <xf numFmtId="0" fontId="48" fillId="0" borderId="51"/>
    <xf numFmtId="171" fontId="39" fillId="0" borderId="0" applyFill="0" applyBorder="0" applyAlignment="0" applyProtection="0"/>
    <xf numFmtId="172" fontId="39" fillId="0" borderId="0" applyFill="0" applyBorder="0" applyAlignment="0" applyProtection="0"/>
    <xf numFmtId="173" fontId="39" fillId="0" borderId="0" applyFill="0" applyBorder="0" applyAlignment="0" applyProtection="0"/>
    <xf numFmtId="174"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0" fontId="49" fillId="0" borderId="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166" fontId="43" fillId="0" borderId="0" applyFill="0" applyBorder="0" applyAlignment="0" applyProtection="0"/>
    <xf numFmtId="0" fontId="38" fillId="0" borderId="0" applyNumberFormat="0" applyFill="0" applyBorder="0" applyAlignment="0" applyProtection="0"/>
    <xf numFmtId="172" fontId="39" fillId="0" borderId="0" applyFill="0" applyBorder="0" applyAlignment="0" applyProtection="0"/>
    <xf numFmtId="0" fontId="47" fillId="0" borderId="0" applyNumberFormat="0" applyFill="0" applyBorder="0" applyAlignment="0" applyProtection="0"/>
    <xf numFmtId="175" fontId="39" fillId="0" borderId="0" applyFill="0" applyBorder="0" applyAlignment="0" applyProtection="0"/>
    <xf numFmtId="0" fontId="51" fillId="0" borderId="0"/>
    <xf numFmtId="176" fontId="39" fillId="0" borderId="0" applyFill="0" applyBorder="0" applyAlignment="0" applyProtection="0"/>
    <xf numFmtId="176" fontId="43" fillId="0" borderId="0" applyFill="0" applyBorder="0" applyAlignment="0" applyProtection="0"/>
    <xf numFmtId="0" fontId="51" fillId="0" borderId="0"/>
    <xf numFmtId="0" fontId="47" fillId="0" borderId="0" applyNumberFormat="0" applyFill="0" applyBorder="0" applyAlignment="0" applyProtection="0"/>
    <xf numFmtId="175" fontId="39" fillId="0" borderId="0" applyFill="0" applyBorder="0" applyAlignment="0" applyProtection="0"/>
    <xf numFmtId="0" fontId="51" fillId="0" borderId="0"/>
    <xf numFmtId="0" fontId="38" fillId="0" borderId="0"/>
    <xf numFmtId="0" fontId="38" fillId="0" borderId="0"/>
    <xf numFmtId="0" fontId="47" fillId="0" borderId="0" applyNumberFormat="0" applyFill="0" applyBorder="0" applyAlignment="0" applyProtection="0"/>
    <xf numFmtId="0" fontId="38" fillId="0" borderId="0"/>
    <xf numFmtId="0" fontId="51" fillId="0" borderId="0"/>
    <xf numFmtId="0" fontId="38" fillId="0" borderId="0"/>
    <xf numFmtId="0" fontId="51" fillId="0" borderId="0"/>
    <xf numFmtId="0" fontId="51" fillId="0" borderId="0"/>
    <xf numFmtId="0" fontId="51" fillId="0" borderId="0"/>
    <xf numFmtId="177"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0" fontId="51" fillId="0" borderId="0"/>
    <xf numFmtId="0" fontId="51" fillId="0" borderId="0"/>
    <xf numFmtId="0" fontId="51" fillId="0" borderId="0"/>
    <xf numFmtId="0" fontId="38" fillId="0" borderId="0"/>
    <xf numFmtId="0" fontId="51" fillId="0" borderId="0"/>
    <xf numFmtId="0" fontId="38" fillId="0" borderId="0"/>
    <xf numFmtId="0" fontId="47" fillId="0" borderId="0" applyNumberFormat="0" applyFill="0" applyBorder="0" applyAlignment="0" applyProtection="0"/>
    <xf numFmtId="0" fontId="38" fillId="0" borderId="0"/>
    <xf numFmtId="0" fontId="47" fillId="0" borderId="0" applyNumberFormat="0" applyFill="0" applyBorder="0" applyAlignment="0" applyProtection="0"/>
    <xf numFmtId="0" fontId="38" fillId="0" borderId="0"/>
    <xf numFmtId="0" fontId="38" fillId="0" borderId="0"/>
    <xf numFmtId="0" fontId="51" fillId="0" borderId="0"/>
    <xf numFmtId="0" fontId="47" fillId="0" borderId="0" applyNumberFormat="0" applyFill="0" applyBorder="0" applyAlignment="0" applyProtection="0"/>
    <xf numFmtId="175" fontId="39" fillId="0" borderId="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8" fillId="0" borderId="0"/>
    <xf numFmtId="0" fontId="47" fillId="0" borderId="0" applyNumberForma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8" fillId="0" borderId="0"/>
    <xf numFmtId="0" fontId="38" fillId="0" borderId="0"/>
    <xf numFmtId="0" fontId="38" fillId="0" borderId="0"/>
    <xf numFmtId="0" fontId="38" fillId="0" borderId="0"/>
    <xf numFmtId="0" fontId="39" fillId="0" borderId="0" applyFill="0" applyBorder="0" applyAlignment="0" applyProtection="0"/>
    <xf numFmtId="0" fontId="39" fillId="0" borderId="0" applyFill="0" applyBorder="0" applyAlignment="0" applyProtection="0"/>
    <xf numFmtId="0" fontId="47" fillId="0" borderId="0" applyNumberFormat="0" applyFill="0" applyBorder="0" applyAlignment="0" applyProtection="0"/>
    <xf numFmtId="0" fontId="38" fillId="0" borderId="0"/>
    <xf numFmtId="175" fontId="39" fillId="0" borderId="0" applyFill="0" applyBorder="0" applyAlignment="0" applyProtection="0"/>
    <xf numFmtId="167"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72" fontId="39" fillId="0" borderId="0" applyFill="0" applyBorder="0" applyAlignment="0" applyProtection="0"/>
    <xf numFmtId="175"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172" fontId="39" fillId="0" borderId="0" applyFill="0" applyBorder="0" applyAlignment="0" applyProtection="0"/>
    <xf numFmtId="178"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72" fontId="39" fillId="0" borderId="0" applyFill="0" applyBorder="0" applyAlignment="0" applyProtection="0"/>
    <xf numFmtId="167" fontId="39" fillId="0" borderId="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applyNumberFormat="0" applyFill="0" applyBorder="0" applyAlignment="0" applyProtection="0"/>
    <xf numFmtId="0" fontId="38" fillId="0" borderId="0"/>
    <xf numFmtId="175" fontId="39" fillId="0" borderId="0" applyFill="0" applyBorder="0" applyAlignment="0" applyProtection="0"/>
    <xf numFmtId="175" fontId="39" fillId="0" borderId="0" applyFill="0" applyBorder="0" applyAlignment="0" applyProtection="0"/>
    <xf numFmtId="0" fontId="51" fillId="0" borderId="0"/>
    <xf numFmtId="0" fontId="38" fillId="0" borderId="0"/>
    <xf numFmtId="0" fontId="47" fillId="0" borderId="0" applyNumberFormat="0" applyFill="0" applyBorder="0" applyAlignment="0" applyProtection="0"/>
    <xf numFmtId="175" fontId="39" fillId="0" borderId="0" applyFill="0" applyBorder="0" applyAlignment="0" applyProtection="0"/>
    <xf numFmtId="175"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67" fontId="39" fillId="0" borderId="0" applyFill="0" applyBorder="0" applyAlignment="0" applyProtection="0"/>
    <xf numFmtId="178" fontId="39" fillId="0" borderId="0" applyFill="0" applyBorder="0" applyAlignment="0" applyProtection="0"/>
    <xf numFmtId="0" fontId="38" fillId="0" borderId="0"/>
    <xf numFmtId="0" fontId="51" fillId="0" borderId="0"/>
    <xf numFmtId="0" fontId="38" fillId="0" borderId="0"/>
    <xf numFmtId="0" fontId="38" fillId="0" borderId="0"/>
    <xf numFmtId="175" fontId="39" fillId="0" borderId="0" applyFill="0" applyBorder="0" applyAlignment="0" applyProtection="0"/>
    <xf numFmtId="0" fontId="51" fillId="0" borderId="0"/>
    <xf numFmtId="0" fontId="47" fillId="0" borderId="0" applyNumberFormat="0" applyFill="0" applyBorder="0" applyAlignment="0" applyProtection="0"/>
    <xf numFmtId="0" fontId="38" fillId="0" borderId="0"/>
    <xf numFmtId="0" fontId="52" fillId="0" borderId="0" applyNumberFormat="0" applyFill="0" applyBorder="0" applyAlignment="0" applyProtection="0"/>
    <xf numFmtId="0" fontId="51" fillId="0" borderId="0"/>
    <xf numFmtId="0" fontId="47" fillId="0" borderId="0" applyNumberFormat="0" applyFill="0" applyBorder="0" applyAlignment="0" applyProtection="0"/>
    <xf numFmtId="0" fontId="47" fillId="0" borderId="0" applyNumberFormat="0" applyFill="0" applyBorder="0" applyAlignment="0" applyProtection="0"/>
    <xf numFmtId="175" fontId="39" fillId="0" borderId="0" applyFill="0" applyBorder="0" applyAlignment="0" applyProtection="0"/>
    <xf numFmtId="0" fontId="53" fillId="0" borderId="0">
      <alignment vertical="top"/>
    </xf>
    <xf numFmtId="0" fontId="53" fillId="0" borderId="0">
      <alignment vertical="top"/>
    </xf>
    <xf numFmtId="0" fontId="53" fillId="0" borderId="0">
      <alignment vertical="top"/>
    </xf>
    <xf numFmtId="0" fontId="38" fillId="0" borderId="0"/>
    <xf numFmtId="0" fontId="47" fillId="0" borderId="0" applyNumberFormat="0" applyFill="0" applyBorder="0" applyAlignment="0" applyProtection="0"/>
    <xf numFmtId="0" fontId="3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 fontId="54" fillId="0" borderId="0" applyBorder="0" applyAlignment="0"/>
    <xf numFmtId="186" fontId="39" fillId="0" borderId="0" applyFill="0" applyBorder="0" applyAlignment="0" applyProtection="0"/>
    <xf numFmtId="3" fontId="45" fillId="0" borderId="47"/>
    <xf numFmtId="187" fontId="39" fillId="0" borderId="0" applyFill="0" applyBorder="0" applyAlignment="0" applyProtection="0"/>
    <xf numFmtId="3" fontId="45" fillId="0" borderId="47"/>
    <xf numFmtId="3" fontId="45" fillId="0" borderId="47"/>
    <xf numFmtId="10" fontId="39" fillId="0" borderId="0" applyFill="0" applyBorder="0" applyAlignment="0" applyProtection="0"/>
    <xf numFmtId="1" fontId="55" fillId="0" borderId="0" applyBorder="0" applyAlignment="0"/>
    <xf numFmtId="1" fontId="54" fillId="0" borderId="0" applyBorder="0" applyAlignment="0"/>
    <xf numFmtId="188" fontId="39" fillId="0" borderId="0" applyFill="0" applyBorder="0" applyAlignment="0" applyProtection="0"/>
    <xf numFmtId="188" fontId="43" fillId="0" borderId="0" applyFill="0" applyBorder="0" applyAlignment="0" applyProtection="0"/>
    <xf numFmtId="0" fontId="56" fillId="24" borderId="0"/>
    <xf numFmtId="0" fontId="56" fillId="24" borderId="0"/>
    <xf numFmtId="0" fontId="56" fillId="24" borderId="0"/>
    <xf numFmtId="0" fontId="56" fillId="24" borderId="0"/>
    <xf numFmtId="0" fontId="42" fillId="24" borderId="0"/>
    <xf numFmtId="0" fontId="42" fillId="24" borderId="0"/>
    <xf numFmtId="188" fontId="39" fillId="0" borderId="0" applyFill="0" applyBorder="0" applyAlignment="0" applyProtection="0"/>
    <xf numFmtId="0" fontId="56" fillId="24" borderId="0"/>
    <xf numFmtId="188" fontId="39" fillId="0" borderId="0" applyFill="0" applyBorder="0" applyAlignment="0" applyProtection="0"/>
    <xf numFmtId="0" fontId="42" fillId="24" borderId="0"/>
    <xf numFmtId="0" fontId="56" fillId="24" borderId="0"/>
    <xf numFmtId="188" fontId="39" fillId="0" borderId="0" applyFill="0" applyBorder="0" applyAlignment="0" applyProtection="0"/>
    <xf numFmtId="0" fontId="42" fillId="24" borderId="0"/>
    <xf numFmtId="188" fontId="39" fillId="0" borderId="0" applyFill="0" applyBorder="0" applyAlignment="0" applyProtection="0"/>
    <xf numFmtId="0" fontId="56" fillId="24" borderId="0"/>
    <xf numFmtId="0" fontId="56" fillId="24" borderId="0"/>
    <xf numFmtId="188" fontId="39" fillId="0" borderId="0" applyFill="0" applyBorder="0" applyAlignment="0" applyProtection="0"/>
    <xf numFmtId="0" fontId="39" fillId="0" borderId="0" applyFill="0" applyBorder="0" applyAlignment="0"/>
    <xf numFmtId="0" fontId="42" fillId="24" borderId="0"/>
    <xf numFmtId="0" fontId="56" fillId="24" borderId="0"/>
    <xf numFmtId="0" fontId="56" fillId="24" borderId="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0" fontId="56" fillId="24" borderId="0"/>
    <xf numFmtId="0" fontId="56" fillId="24" borderId="0"/>
    <xf numFmtId="0" fontId="56" fillId="24" borderId="0"/>
    <xf numFmtId="0" fontId="56" fillId="24" borderId="0"/>
    <xf numFmtId="0" fontId="56" fillId="24" borderId="0"/>
    <xf numFmtId="0" fontId="39" fillId="0" borderId="0" applyNumberFormat="0" applyBorder="0">
      <alignment horizontal="left" indent="2"/>
    </xf>
    <xf numFmtId="0" fontId="39" fillId="0" borderId="0" applyFill="0" applyBorder="0" applyAlignment="0"/>
    <xf numFmtId="0" fontId="57" fillId="0" borderId="0"/>
    <xf numFmtId="0" fontId="39" fillId="0" borderId="52" applyFill="0" applyAlignment="0"/>
    <xf numFmtId="0" fontId="20" fillId="0" borderId="0"/>
    <xf numFmtId="0" fontId="58" fillId="24" borderId="0"/>
    <xf numFmtId="0" fontId="58" fillId="24" borderId="0"/>
    <xf numFmtId="0" fontId="58" fillId="24" borderId="0"/>
    <xf numFmtId="0" fontId="58" fillId="24" borderId="0"/>
    <xf numFmtId="0" fontId="42" fillId="24" borderId="0"/>
    <xf numFmtId="0" fontId="42" fillId="24" borderId="0"/>
    <xf numFmtId="0" fontId="58" fillId="24" borderId="0"/>
    <xf numFmtId="0" fontId="58" fillId="24" borderId="0"/>
    <xf numFmtId="0" fontId="42" fillId="24" borderId="0"/>
    <xf numFmtId="0" fontId="58" fillId="24" borderId="0"/>
    <xf numFmtId="0" fontId="42" fillId="24" borderId="0"/>
    <xf numFmtId="0" fontId="58" fillId="24" borderId="0"/>
    <xf numFmtId="0" fontId="42" fillId="24" borderId="0"/>
    <xf numFmtId="0" fontId="58" fillId="24" borderId="0"/>
    <xf numFmtId="0" fontId="58" fillId="24" borderId="0"/>
    <xf numFmtId="0" fontId="58" fillId="24" borderId="0"/>
    <xf numFmtId="0" fontId="58" fillId="24" borderId="0"/>
    <xf numFmtId="0" fontId="39" fillId="0" borderId="0" applyNumberFormat="0" applyBorder="0" applyAlignment="0"/>
    <xf numFmtId="0" fontId="43" fillId="0" borderId="0"/>
    <xf numFmtId="0" fontId="38" fillId="0" borderId="0"/>
    <xf numFmtId="0" fontId="59" fillId="24" borderId="0"/>
    <xf numFmtId="0" fontId="59" fillId="24" borderId="0"/>
    <xf numFmtId="0" fontId="59" fillId="24" borderId="0"/>
    <xf numFmtId="0" fontId="59" fillId="24" borderId="0"/>
    <xf numFmtId="0" fontId="42" fillId="24" borderId="0"/>
    <xf numFmtId="0" fontId="42" fillId="24" borderId="0"/>
    <xf numFmtId="0" fontId="59" fillId="24" borderId="0"/>
    <xf numFmtId="0" fontId="59" fillId="24" borderId="0"/>
    <xf numFmtId="0" fontId="42" fillId="24" borderId="0"/>
    <xf numFmtId="0" fontId="59" fillId="24" borderId="0"/>
    <xf numFmtId="0" fontId="42" fillId="24" borderId="0"/>
    <xf numFmtId="0" fontId="59" fillId="24" borderId="0"/>
    <xf numFmtId="0" fontId="42" fillId="24" borderId="0"/>
    <xf numFmtId="0" fontId="59" fillId="24" borderId="0"/>
    <xf numFmtId="0" fontId="59" fillId="24" borderId="0"/>
    <xf numFmtId="0" fontId="59" fillId="24" borderId="0"/>
    <xf numFmtId="0" fontId="60" fillId="0" borderId="0">
      <alignment wrapText="1"/>
    </xf>
    <xf numFmtId="0" fontId="60"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60" fillId="0" borderId="0">
      <alignment wrapText="1"/>
    </xf>
    <xf numFmtId="0" fontId="47" fillId="0" borderId="0"/>
    <xf numFmtId="0" fontId="47" fillId="0" borderId="0"/>
    <xf numFmtId="0" fontId="47" fillId="0" borderId="0"/>
    <xf numFmtId="0" fontId="47" fillId="0" borderId="0"/>
    <xf numFmtId="0" fontId="47" fillId="0" borderId="0"/>
    <xf numFmtId="0" fontId="47" fillId="0" borderId="0"/>
    <xf numFmtId="0" fontId="61" fillId="0" borderId="0"/>
    <xf numFmtId="0" fontId="62" fillId="0" borderId="0"/>
    <xf numFmtId="0" fontId="20" fillId="0" borderId="0"/>
    <xf numFmtId="0" fontId="39" fillId="0" borderId="0" applyFill="0" applyBorder="0" applyAlignment="0" applyProtection="0"/>
    <xf numFmtId="0" fontId="20" fillId="0" borderId="0"/>
    <xf numFmtId="0" fontId="20" fillId="0" borderId="0"/>
    <xf numFmtId="0" fontId="39" fillId="0" borderId="0" applyFill="0" applyBorder="0" applyAlignment="0" applyProtection="0"/>
    <xf numFmtId="0" fontId="20" fillId="0" borderId="0"/>
    <xf numFmtId="0" fontId="63" fillId="0" borderId="0">
      <alignment horizontal="center" wrapText="1"/>
      <protection locked="0"/>
    </xf>
    <xf numFmtId="0" fontId="64" fillId="0" borderId="0" applyNumberFormat="0" applyBorder="0" applyAlignment="0"/>
    <xf numFmtId="0" fontId="20" fillId="0" borderId="0"/>
    <xf numFmtId="0" fontId="39" fillId="0" borderId="0" applyFill="0" applyBorder="0" applyAlignment="0" applyProtection="0"/>
    <xf numFmtId="0" fontId="20" fillId="0" borderId="0"/>
    <xf numFmtId="0" fontId="20" fillId="0" borderId="0"/>
    <xf numFmtId="0" fontId="39" fillId="0" borderId="0" applyFill="0" applyBorder="0" applyAlignment="0" applyProtection="0"/>
    <xf numFmtId="0" fontId="20" fillId="0" borderId="0"/>
    <xf numFmtId="167" fontId="39" fillId="0" borderId="0" applyFill="0" applyBorder="0" applyAlignment="0" applyProtection="0"/>
    <xf numFmtId="0" fontId="65" fillId="0" borderId="0"/>
    <xf numFmtId="0" fontId="66" fillId="0" borderId="0"/>
    <xf numFmtId="0" fontId="67" fillId="0" borderId="0" applyNumberFormat="0" applyFill="0" applyBorder="0" applyAlignment="0" applyProtection="0"/>
    <xf numFmtId="0" fontId="68" fillId="0" borderId="0"/>
    <xf numFmtId="0" fontId="52" fillId="0" borderId="0"/>
    <xf numFmtId="0" fontId="20" fillId="0" borderId="0"/>
    <xf numFmtId="0" fontId="68" fillId="0" borderId="0"/>
    <xf numFmtId="0" fontId="20" fillId="0" borderId="0"/>
    <xf numFmtId="0" fontId="69" fillId="0" borderId="0"/>
    <xf numFmtId="189" fontId="51" fillId="0" borderId="0" applyFill="0" applyBorder="0" applyAlignment="0"/>
    <xf numFmtId="190" fontId="38" fillId="0" borderId="0" applyFill="0" applyBorder="0" applyAlignment="0"/>
    <xf numFmtId="187" fontId="38" fillId="0" borderId="0" applyFill="0" applyBorder="0" applyAlignment="0"/>
    <xf numFmtId="191" fontId="38" fillId="0" borderId="0" applyFill="0" applyBorder="0" applyAlignment="0"/>
    <xf numFmtId="192"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70" fillId="0" borderId="0"/>
    <xf numFmtId="195" fontId="71" fillId="0" borderId="0" applyBorder="0"/>
    <xf numFmtId="195" fontId="72" fillId="0" borderId="50">
      <protection locked="0"/>
    </xf>
    <xf numFmtId="196" fontId="39" fillId="0" borderId="0" applyFill="0" applyBorder="0" applyAlignment="0" applyProtection="0"/>
    <xf numFmtId="3" fontId="73" fillId="25" borderId="47"/>
    <xf numFmtId="197" fontId="74" fillId="0" borderId="50"/>
    <xf numFmtId="172" fontId="39" fillId="0" borderId="0" applyFill="0" applyBorder="0" applyAlignment="0" applyProtection="0"/>
    <xf numFmtId="1" fontId="75" fillId="0" borderId="0" applyBorder="0"/>
    <xf numFmtId="0" fontId="40" fillId="0" borderId="53" applyNumberFormat="0" applyFill="0" applyProtection="0">
      <alignment horizontal="center"/>
    </xf>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0" fontId="77" fillId="0" borderId="47"/>
    <xf numFmtId="183" fontId="39" fillId="0" borderId="0" applyFill="0" applyBorder="0" applyAlignment="0" applyProtection="0"/>
    <xf numFmtId="193"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99" fontId="39" fillId="0" borderId="0" applyFill="0" applyBorder="0" applyAlignment="0" applyProtection="0"/>
    <xf numFmtId="165" fontId="39" fillId="0" borderId="0" applyFill="0" applyBorder="0" applyAlignment="0" applyProtection="0"/>
    <xf numFmtId="167" fontId="38" fillId="0" borderId="0"/>
    <xf numFmtId="37" fontId="39" fillId="0" borderId="0" applyFill="0" applyBorder="0" applyAlignment="0" applyProtection="0"/>
    <xf numFmtId="200" fontId="39" fillId="0" borderId="0" applyFill="0" applyBorder="0" applyAlignment="0" applyProtection="0"/>
    <xf numFmtId="39" fontId="39" fillId="0" borderId="0" applyFill="0" applyBorder="0" applyAlignment="0" applyProtection="0"/>
    <xf numFmtId="3" fontId="39" fillId="0" borderId="0" applyFill="0" applyBorder="0" applyAlignment="0" applyProtection="0"/>
    <xf numFmtId="165" fontId="43" fillId="0" borderId="54">
      <alignment vertical="center" wrapText="1"/>
    </xf>
    <xf numFmtId="0" fontId="78" fillId="0" borderId="0">
      <alignment horizontal="center"/>
    </xf>
    <xf numFmtId="0" fontId="79" fillId="0" borderId="0" applyNumberFormat="0" applyAlignment="0"/>
    <xf numFmtId="0" fontId="80" fillId="0" borderId="0" applyNumberFormat="0" applyAlignment="0"/>
    <xf numFmtId="201" fontId="39" fillId="0" borderId="0" applyFill="0" applyBorder="0" applyAlignment="0" applyProtection="0"/>
    <xf numFmtId="202" fontId="81" fillId="0" borderId="0">
      <protection locked="0"/>
    </xf>
    <xf numFmtId="203" fontId="81" fillId="0" borderId="0">
      <protection locked="0"/>
    </xf>
    <xf numFmtId="204" fontId="82" fillId="0" borderId="55">
      <protection locked="0"/>
    </xf>
    <xf numFmtId="205" fontId="81" fillId="0" borderId="0">
      <protection locked="0"/>
    </xf>
    <xf numFmtId="206" fontId="81" fillId="0" borderId="0">
      <protection locked="0"/>
    </xf>
    <xf numFmtId="0" fontId="81" fillId="0" borderId="0" applyNumberFormat="0">
      <protection locked="0"/>
    </xf>
    <xf numFmtId="205" fontId="81" fillId="0" borderId="0">
      <protection locked="0"/>
    </xf>
    <xf numFmtId="195" fontId="83" fillId="0" borderId="47"/>
    <xf numFmtId="207" fontId="83" fillId="0" borderId="47"/>
    <xf numFmtId="190" fontId="39" fillId="0" borderId="0" applyFill="0" applyBorder="0" applyAlignment="0" applyProtection="0"/>
    <xf numFmtId="208" fontId="39" fillId="0" borderId="0" applyFill="0" applyBorder="0" applyAlignment="0" applyProtection="0"/>
    <xf numFmtId="192" fontId="39" fillId="0" borderId="0" applyFill="0" applyBorder="0" applyAlignment="0" applyProtection="0"/>
    <xf numFmtId="209" fontId="39" fillId="0" borderId="0" applyFill="0" applyBorder="0" applyAlignment="0" applyProtection="0"/>
    <xf numFmtId="210" fontId="38" fillId="0" borderId="0"/>
    <xf numFmtId="195" fontId="46" fillId="0" borderId="47">
      <alignment horizontal="center"/>
      <protection hidden="1"/>
    </xf>
    <xf numFmtId="211" fontId="84" fillId="0" borderId="47">
      <alignment horizontal="center"/>
      <protection hidden="1"/>
    </xf>
    <xf numFmtId="212" fontId="43" fillId="0" borderId="56"/>
    <xf numFmtId="0" fontId="39" fillId="0" borderId="0" applyNumberFormat="0" applyFill="0" applyBorder="0" applyProtection="0">
      <alignment horizontal="left"/>
    </xf>
    <xf numFmtId="0" fontId="39" fillId="0" borderId="0" applyFill="0" applyBorder="0" applyAlignment="0" applyProtection="0"/>
    <xf numFmtId="14" fontId="53" fillId="0" borderId="0" applyFill="0" applyBorder="0" applyAlignment="0"/>
    <xf numFmtId="0" fontId="39" fillId="0" borderId="0" applyFill="0" applyBorder="0" applyAlignment="0" applyProtection="0"/>
    <xf numFmtId="3" fontId="85" fillId="0" borderId="57">
      <alignment horizontal="left" vertical="top" wrapText="1"/>
    </xf>
    <xf numFmtId="16" fontId="38" fillId="0" borderId="0"/>
    <xf numFmtId="16" fontId="38" fillId="0" borderId="0"/>
    <xf numFmtId="213" fontId="38" fillId="0" borderId="58">
      <alignment vertical="center"/>
    </xf>
    <xf numFmtId="0" fontId="39" fillId="0" borderId="0" applyFill="0" applyBorder="0" applyAlignment="0" applyProtection="0"/>
    <xf numFmtId="0" fontId="39" fillId="0" borderId="0" applyFill="0" applyBorder="0" applyAlignment="0" applyProtection="0"/>
    <xf numFmtId="214" fontId="43" fillId="0" borderId="0"/>
    <xf numFmtId="215" fontId="47" fillId="0" borderId="47"/>
    <xf numFmtId="216" fontId="38" fillId="0" borderId="0"/>
    <xf numFmtId="217" fontId="47" fillId="0" borderId="0"/>
    <xf numFmtId="218" fontId="39" fillId="0" borderId="0" applyFill="0" applyBorder="0" applyAlignment="0" applyProtection="0"/>
    <xf numFmtId="219"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18"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172" fontId="43" fillId="0" borderId="0" applyFill="0" applyBorder="0" applyAlignment="0" applyProtection="0"/>
    <xf numFmtId="220"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43"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84" fontId="39"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19"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8" fontId="39" fillId="0" borderId="0" applyFill="0" applyBorder="0" applyAlignment="0" applyProtection="0"/>
    <xf numFmtId="228"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178" fontId="43" fillId="0" borderId="0" applyFill="0" applyBorder="0" applyAlignment="0" applyProtection="0"/>
    <xf numFmtId="224"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43"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9" fontId="39"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3" fontId="39" fillId="0" borderId="0" applyBorder="0" applyAlignment="0"/>
    <xf numFmtId="0" fontId="67" fillId="0" borderId="0" applyNumberFormat="0" applyFill="0" applyBorder="0" applyAlignment="0" applyProtection="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43" fillId="0" borderId="0" applyBorder="0" applyAlignment="0"/>
    <xf numFmtId="3" fontId="39" fillId="0" borderId="0" applyBorder="0" applyAlignment="0"/>
    <xf numFmtId="3" fontId="43" fillId="0" borderId="0" applyBorder="0" applyAlignment="0"/>
    <xf numFmtId="3" fontId="43" fillId="0" borderId="0" applyBorder="0" applyAlignment="0"/>
    <xf numFmtId="3" fontId="39" fillId="0" borderId="0" applyBorder="0" applyAlignment="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86" fillId="0" borderId="0" applyNumberFormat="0" applyAlignment="0"/>
    <xf numFmtId="0" fontId="87" fillId="0" borderId="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43" fillId="0" borderId="0" applyBorder="0" applyAlignment="0"/>
    <xf numFmtId="3" fontId="39" fillId="0" borderId="0" applyBorder="0" applyAlignment="0"/>
    <xf numFmtId="3" fontId="43" fillId="0" borderId="0" applyBorder="0" applyAlignment="0"/>
    <xf numFmtId="3" fontId="43" fillId="0" borderId="0" applyBorder="0" applyAlignment="0"/>
    <xf numFmtId="3" fontId="39" fillId="0" borderId="0" applyBorder="0" applyAlignment="0"/>
    <xf numFmtId="0" fontId="73" fillId="25" borderId="47">
      <alignment horizontal="center" vertical="center"/>
    </xf>
    <xf numFmtId="3" fontId="73" fillId="25" borderId="47">
      <alignment horizontal="center" vertical="center" wrapText="1"/>
    </xf>
    <xf numFmtId="0" fontId="88" fillId="0" borderId="0" applyProtection="0"/>
    <xf numFmtId="0" fontId="89" fillId="0" borderId="0" applyProtection="0"/>
    <xf numFmtId="0" fontId="90" fillId="0" borderId="0" applyProtection="0"/>
    <xf numFmtId="0" fontId="39" fillId="0" borderId="0" applyNumberFormat="0" applyFill="0" applyBorder="0" applyAlignment="0" applyProtection="0"/>
    <xf numFmtId="0" fontId="91" fillId="0" borderId="0" applyProtection="0"/>
    <xf numFmtId="0" fontId="92" fillId="0" borderId="0" applyProtection="0"/>
    <xf numFmtId="2" fontId="39" fillId="0" borderId="0" applyFill="0" applyBorder="0" applyAlignment="0" applyProtection="0"/>
    <xf numFmtId="0" fontId="93" fillId="0" borderId="0">
      <alignment vertical="top" wrapText="1"/>
    </xf>
    <xf numFmtId="0" fontId="94" fillId="24" borderId="0" applyNumberFormat="0" applyBorder="0" applyAlignment="0" applyProtection="0"/>
    <xf numFmtId="232" fontId="95" fillId="24" borderId="0" applyBorder="0" applyProtection="0"/>
    <xf numFmtId="0" fontId="96" fillId="0" borderId="0" applyNumberFormat="0" applyFill="0" applyBorder="0" applyAlignment="0" applyProtection="0"/>
    <xf numFmtId="0" fontId="96" fillId="0" borderId="0" applyNumberFormat="0" applyFill="0" applyBorder="0" applyAlignment="0" applyProtection="0"/>
    <xf numFmtId="233" fontId="47" fillId="26" borderId="0" applyBorder="0">
      <alignment horizontal="center"/>
    </xf>
    <xf numFmtId="233" fontId="47" fillId="26" borderId="0" applyBorder="0">
      <alignment horizontal="center"/>
    </xf>
    <xf numFmtId="233" fontId="47" fillId="26" borderId="0" applyBorder="0">
      <alignment horizontal="center"/>
    </xf>
    <xf numFmtId="0" fontId="96" fillId="0" borderId="0" applyNumberFormat="0" applyFill="0" applyBorder="0" applyAlignment="0" applyProtection="0"/>
    <xf numFmtId="233" fontId="47" fillId="26" borderId="0" applyBorder="0">
      <alignment horizontal="center"/>
    </xf>
    <xf numFmtId="233" fontId="47" fillId="26" borderId="0" applyBorder="0">
      <alignment horizontal="center"/>
    </xf>
    <xf numFmtId="0" fontId="39" fillId="0" borderId="0" applyNumberFormat="0" applyBorder="0" applyAlignment="0"/>
    <xf numFmtId="0" fontId="97" fillId="27" borderId="0"/>
    <xf numFmtId="0" fontId="98" fillId="0" borderId="0">
      <alignment horizontal="left"/>
    </xf>
    <xf numFmtId="0" fontId="98" fillId="0" borderId="59" applyNumberFormat="0" applyAlignment="0" applyProtection="0"/>
    <xf numFmtId="0" fontId="98" fillId="0" borderId="60">
      <alignment horizontal="left" vertical="center"/>
    </xf>
    <xf numFmtId="234" fontId="99" fillId="0" borderId="0">
      <protection locked="0"/>
    </xf>
    <xf numFmtId="234" fontId="99" fillId="0" borderId="0">
      <protection locked="0"/>
    </xf>
    <xf numFmtId="0" fontId="100" fillId="0" borderId="61">
      <alignment horizontal="center"/>
    </xf>
    <xf numFmtId="0" fontId="100" fillId="0" borderId="0">
      <alignment horizontal="center"/>
    </xf>
    <xf numFmtId="0" fontId="101" fillId="28" borderId="47" applyNumberFormat="0" applyAlignment="0"/>
    <xf numFmtId="49" fontId="102" fillId="0" borderId="47">
      <alignment vertical="center"/>
    </xf>
    <xf numFmtId="0" fontId="41" fillId="0" borderId="0"/>
    <xf numFmtId="172" fontId="39" fillId="0" borderId="0" applyFill="0" applyBorder="0" applyAlignment="0" applyProtection="0"/>
    <xf numFmtId="38" fontId="39" fillId="0" borderId="0" applyFill="0" applyBorder="0" applyAlignment="0" applyProtection="0"/>
    <xf numFmtId="38" fontId="43" fillId="0" borderId="0" applyFill="0" applyBorder="0" applyAlignment="0" applyProtection="0"/>
    <xf numFmtId="185" fontId="39" fillId="0" borderId="0" applyFill="0" applyBorder="0" applyAlignment="0" applyProtection="0"/>
    <xf numFmtId="0" fontId="20" fillId="0" borderId="0"/>
    <xf numFmtId="0" fontId="103" fillId="29" borderId="0">
      <alignment horizontal="left" wrapText="1" indent="2"/>
    </xf>
    <xf numFmtId="0" fontId="94" fillId="29" borderId="0" applyNumberFormat="0" applyBorder="0" applyAlignment="0" applyProtection="0"/>
    <xf numFmtId="0" fontId="38" fillId="30" borderId="0"/>
    <xf numFmtId="2" fontId="104" fillId="0" borderId="0" applyBorder="0"/>
    <xf numFmtId="0" fontId="105"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5" fillId="0" borderId="0" applyNumberFormat="0" applyFill="0" applyBorder="0" applyAlignment="0" applyProtection="0"/>
    <xf numFmtId="3" fontId="39" fillId="0" borderId="62" applyAlignment="0"/>
    <xf numFmtId="3" fontId="73" fillId="0" borderId="57"/>
    <xf numFmtId="172" fontId="39" fillId="0" borderId="0" applyFill="0" applyBorder="0" applyAlignment="0" applyProtection="0"/>
    <xf numFmtId="0" fontId="43" fillId="0" borderId="0"/>
    <xf numFmtId="0" fontId="63" fillId="0" borderId="47">
      <alignment horizontal="center"/>
    </xf>
    <xf numFmtId="0" fontId="51" fillId="0" borderId="0"/>
    <xf numFmtId="0" fontId="39" fillId="0" borderId="0" applyNumberFormat="0" applyFill="0" applyBorder="0" applyProtection="0">
      <alignment horizontal="left" vertical="center"/>
    </xf>
    <xf numFmtId="0" fontId="51" fillId="0" borderId="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38" fillId="31" borderId="0"/>
    <xf numFmtId="195" fontId="39" fillId="0" borderId="51"/>
    <xf numFmtId="3" fontId="38" fillId="0" borderId="63"/>
    <xf numFmtId="0" fontId="39" fillId="0" borderId="0" applyNumberFormat="0" applyFill="0" applyBorder="0">
      <alignment horizontal="center"/>
    </xf>
    <xf numFmtId="235" fontId="39" fillId="0" borderId="0" applyFill="0" applyBorder="0" applyAlignment="0" applyProtection="0"/>
    <xf numFmtId="236" fontId="39" fillId="0" borderId="0" applyFill="0" applyBorder="0" applyAlignment="0" applyProtection="0"/>
    <xf numFmtId="172" fontId="39" fillId="0" borderId="0" applyFill="0" applyBorder="0" applyAlignment="0" applyProtection="0"/>
    <xf numFmtId="178" fontId="39" fillId="0" borderId="0" applyFill="0" applyBorder="0" applyAlignment="0" applyProtection="0"/>
    <xf numFmtId="0" fontId="108" fillId="0" borderId="50"/>
    <xf numFmtId="0" fontId="109" fillId="0" borderId="61"/>
    <xf numFmtId="237" fontId="61" fillId="0" borderId="49"/>
    <xf numFmtId="167" fontId="39" fillId="0" borderId="0" applyFill="0" applyBorder="0" applyAlignment="0" applyProtection="0"/>
    <xf numFmtId="238"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239" fontId="39" fillId="0" borderId="0" applyFill="0" applyBorder="0" applyAlignment="0" applyProtection="0"/>
    <xf numFmtId="240" fontId="39" fillId="0" borderId="0" applyFill="0" applyBorder="0" applyAlignment="0" applyProtection="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43" fillId="0" borderId="0" applyNumberFormat="0" applyFill="0" applyAlignment="0"/>
    <xf numFmtId="0" fontId="39" fillId="0" borderId="0" applyNumberFormat="0" applyFill="0" applyAlignment="0"/>
    <xf numFmtId="0" fontId="43" fillId="0" borderId="0" applyNumberFormat="0" applyFill="0" applyAlignment="0"/>
    <xf numFmtId="0" fontId="39" fillId="0" borderId="0" applyNumberFormat="0" applyFill="0" applyAlignment="0"/>
    <xf numFmtId="0" fontId="43" fillId="0" borderId="0" applyNumberFormat="0" applyFill="0" applyAlignment="0"/>
    <xf numFmtId="0" fontId="83" fillId="0" borderId="0">
      <alignment horizontal="justify" vertical="top"/>
    </xf>
    <xf numFmtId="0" fontId="52" fillId="0" borderId="47"/>
    <xf numFmtId="0" fontId="41" fillId="0" borderId="0"/>
    <xf numFmtId="0" fontId="52" fillId="0" borderId="47"/>
    <xf numFmtId="0" fontId="47" fillId="0" borderId="50" applyNumberFormat="0" applyAlignment="0"/>
    <xf numFmtId="37" fontId="110" fillId="0" borderId="0"/>
    <xf numFmtId="0" fontId="20" fillId="0" borderId="0"/>
    <xf numFmtId="241" fontId="52" fillId="0" borderId="0"/>
    <xf numFmtId="0" fontId="111" fillId="0" borderId="0"/>
    <xf numFmtId="0" fontId="112" fillId="0" borderId="0"/>
    <xf numFmtId="0" fontId="43" fillId="0" borderId="0"/>
    <xf numFmtId="0" fontId="38" fillId="0" borderId="0"/>
    <xf numFmtId="0" fontId="67" fillId="0" borderId="0"/>
    <xf numFmtId="0" fontId="38" fillId="0" borderId="0"/>
    <xf numFmtId="0" fontId="38" fillId="0" borderId="0"/>
    <xf numFmtId="0" fontId="43" fillId="0" borderId="0"/>
    <xf numFmtId="0" fontId="39" fillId="0" borderId="0"/>
    <xf numFmtId="0" fontId="113" fillId="0" borderId="0"/>
    <xf numFmtId="242" fontId="39" fillId="0" borderId="0" applyFill="0" applyBorder="0" applyProtection="0">
      <alignment vertical="top" wrapText="1"/>
    </xf>
    <xf numFmtId="0" fontId="20" fillId="0" borderId="0"/>
    <xf numFmtId="0" fontId="20" fillId="0" borderId="0"/>
    <xf numFmtId="0" fontId="20" fillId="0" borderId="0"/>
    <xf numFmtId="0" fontId="109" fillId="0" borderId="0" applyNumberFormat="0" applyFill="0" applyBorder="0" applyAlignment="0" applyProtection="0"/>
    <xf numFmtId="0" fontId="109" fillId="0" borderId="0" applyNumberFormat="0" applyFill="0" applyBorder="0" applyAlignment="0" applyProtection="0"/>
    <xf numFmtId="0" fontId="52" fillId="0" borderId="0" applyNumberFormat="0" applyFill="0" applyBorder="0" applyAlignment="0" applyProtection="0"/>
    <xf numFmtId="0" fontId="43" fillId="0" borderId="0" applyNumberFormat="0" applyFill="0" applyBorder="0" applyAlignment="0" applyProtection="0"/>
    <xf numFmtId="0" fontId="39" fillId="0" borderId="0" applyFill="0" applyBorder="0" applyAlignment="0" applyProtection="0"/>
    <xf numFmtId="0" fontId="41" fillId="0" borderId="0"/>
    <xf numFmtId="166" fontId="39" fillId="0" borderId="0" applyBorder="0" applyAlignment="0"/>
    <xf numFmtId="0" fontId="114" fillId="27" borderId="0"/>
    <xf numFmtId="183" fontId="39" fillId="0" borderId="0" applyFill="0" applyBorder="0" applyAlignment="0" applyProtection="0"/>
    <xf numFmtId="14" fontId="63" fillId="0" borderId="0">
      <alignment horizontal="center" wrapText="1"/>
      <protection locked="0"/>
    </xf>
    <xf numFmtId="192" fontId="39" fillId="0" borderId="0" applyFill="0" applyBorder="0" applyAlignment="0" applyProtection="0"/>
    <xf numFmtId="243" fontId="39" fillId="0" borderId="0" applyFill="0" applyBorder="0" applyAlignment="0" applyProtection="0"/>
    <xf numFmtId="10" fontId="39" fillId="0" borderId="0" applyFill="0" applyBorder="0" applyAlignment="0" applyProtection="0"/>
    <xf numFmtId="0" fontId="51" fillId="0" borderId="0" applyNumberFormat="0" applyBorder="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208" fontId="41" fillId="0" borderId="0"/>
    <xf numFmtId="0" fontId="39" fillId="0" borderId="0" applyNumberFormat="0" applyFill="0" applyBorder="0" applyAlignment="0" applyProtection="0"/>
    <xf numFmtId="0" fontId="115" fillId="0" borderId="61">
      <alignment horizontal="center"/>
    </xf>
    <xf numFmtId="0" fontId="39" fillId="32" borderId="0" applyNumberFormat="0" applyBorder="0" applyAlignment="0"/>
    <xf numFmtId="0" fontId="94" fillId="0" borderId="0" applyNumberFormat="0" applyFill="0" applyBorder="0" applyAlignment="0" applyProtection="0"/>
    <xf numFmtId="0" fontId="106" fillId="0" borderId="0" applyNumberFormat="0" applyFill="0" applyBorder="0" applyAlignment="0" applyProtection="0"/>
    <xf numFmtId="0" fontId="47" fillId="0" borderId="0"/>
    <xf numFmtId="185" fontId="39" fillId="0" borderId="0" applyFill="0" applyBorder="0" applyAlignment="0" applyProtection="0"/>
    <xf numFmtId="0" fontId="43" fillId="0" borderId="0" applyNumberFormat="0" applyFill="0" applyBorder="0" applyAlignment="0" applyProtection="0"/>
    <xf numFmtId="0" fontId="116" fillId="33" borderId="64" applyNumberFormat="0" applyProtection="0">
      <alignment vertical="center"/>
    </xf>
    <xf numFmtId="0" fontId="117" fillId="33" borderId="64" applyNumberFormat="0" applyProtection="0">
      <alignment vertical="center"/>
    </xf>
    <xf numFmtId="0" fontId="118" fillId="33" borderId="64" applyNumberFormat="0" applyProtection="0">
      <alignment horizontal="left" vertical="center"/>
    </xf>
    <xf numFmtId="0" fontId="118" fillId="34" borderId="0" applyNumberFormat="0" applyProtection="0">
      <alignment horizontal="left" vertical="center"/>
    </xf>
    <xf numFmtId="0" fontId="118" fillId="35" borderId="64" applyNumberFormat="0" applyProtection="0">
      <alignment horizontal="right" vertical="center"/>
    </xf>
    <xf numFmtId="0" fontId="118" fillId="36" borderId="64" applyNumberFormat="0" applyProtection="0">
      <alignment horizontal="right" vertical="center"/>
    </xf>
    <xf numFmtId="0" fontId="118" fillId="37" borderId="64" applyNumberFormat="0" applyProtection="0">
      <alignment horizontal="right" vertical="center"/>
    </xf>
    <xf numFmtId="0" fontId="118" fillId="25" borderId="64" applyNumberFormat="0" applyProtection="0">
      <alignment horizontal="right" vertical="center"/>
    </xf>
    <xf numFmtId="0" fontId="118" fillId="38" borderId="64" applyNumberFormat="0" applyProtection="0">
      <alignment horizontal="right" vertical="center"/>
    </xf>
    <xf numFmtId="0" fontId="118" fillId="24" borderId="64" applyNumberFormat="0" applyProtection="0">
      <alignment horizontal="right" vertical="center"/>
    </xf>
    <xf numFmtId="0" fontId="118" fillId="39" borderId="64" applyNumberFormat="0" applyProtection="0">
      <alignment horizontal="right" vertical="center"/>
    </xf>
    <xf numFmtId="0" fontId="118" fillId="40" borderId="64" applyNumberFormat="0" applyProtection="0">
      <alignment horizontal="right" vertical="center"/>
    </xf>
    <xf numFmtId="0" fontId="118" fillId="41" borderId="64" applyNumberFormat="0" applyProtection="0">
      <alignment horizontal="right" vertical="center"/>
    </xf>
    <xf numFmtId="0" fontId="116" fillId="42" borderId="65" applyNumberFormat="0" applyProtection="0">
      <alignment horizontal="left" vertical="center"/>
    </xf>
    <xf numFmtId="0" fontId="116" fillId="43" borderId="0" applyNumberFormat="0" applyProtection="0">
      <alignment horizontal="left" vertical="center"/>
    </xf>
    <xf numFmtId="0" fontId="116" fillId="34" borderId="0" applyNumberFormat="0" applyProtection="0">
      <alignment horizontal="left" vertical="center"/>
    </xf>
    <xf numFmtId="0" fontId="118" fillId="43" borderId="64" applyNumberFormat="0" applyProtection="0">
      <alignment horizontal="right" vertical="center"/>
    </xf>
    <xf numFmtId="0" fontId="53" fillId="43" borderId="0" applyNumberFormat="0" applyProtection="0">
      <alignment horizontal="left" vertical="center"/>
    </xf>
    <xf numFmtId="0" fontId="53" fillId="34" borderId="0" applyNumberFormat="0" applyProtection="0">
      <alignment horizontal="left" vertical="center"/>
    </xf>
    <xf numFmtId="0" fontId="118" fillId="26" borderId="64" applyNumberFormat="0" applyProtection="0">
      <alignment vertical="center"/>
    </xf>
    <xf numFmtId="0" fontId="119" fillId="26" borderId="64" applyNumberFormat="0" applyProtection="0">
      <alignment vertical="center"/>
    </xf>
    <xf numFmtId="0" fontId="116" fillId="43" borderId="66" applyNumberFormat="0" applyProtection="0">
      <alignment horizontal="left" vertical="center"/>
    </xf>
    <xf numFmtId="0" fontId="118" fillId="26" borderId="64" applyNumberFormat="0" applyProtection="0">
      <alignment horizontal="right" vertical="center"/>
    </xf>
    <xf numFmtId="0" fontId="119" fillId="26" borderId="64" applyNumberFormat="0" applyProtection="0">
      <alignment horizontal="right" vertical="center"/>
    </xf>
    <xf numFmtId="0" fontId="116" fillId="43" borderId="64" applyNumberFormat="0" applyProtection="0">
      <alignment horizontal="left" vertical="center"/>
    </xf>
    <xf numFmtId="0" fontId="120" fillId="28" borderId="66" applyNumberFormat="0" applyProtection="0">
      <alignment horizontal="left" vertical="center"/>
    </xf>
    <xf numFmtId="0" fontId="121" fillId="26" borderId="64" applyNumberFormat="0" applyProtection="0">
      <alignment horizontal="right" vertical="center"/>
    </xf>
    <xf numFmtId="244" fontId="39" fillId="0" borderId="0" applyFill="0" applyBorder="0" applyAlignment="0" applyProtection="0"/>
    <xf numFmtId="0" fontId="39" fillId="44" borderId="60" applyNumberFormat="0" applyAlignment="0"/>
    <xf numFmtId="0" fontId="122" fillId="0" borderId="0" applyNumberFormat="0" applyFill="0" applyBorder="0" applyAlignment="0" applyProtection="0"/>
    <xf numFmtId="3" fontId="123" fillId="0" borderId="0"/>
    <xf numFmtId="0" fontId="124" fillId="0" borderId="0" applyNumberFormat="0" applyFill="0" applyBorder="0" applyAlignment="0" applyProtection="0"/>
    <xf numFmtId="0" fontId="125" fillId="0" borderId="0" applyNumberFormat="0" applyFill="0" applyBorder="0" applyAlignment="0"/>
    <xf numFmtId="0" fontId="38" fillId="0" borderId="0"/>
    <xf numFmtId="0" fontId="126" fillId="0" borderId="0" applyNumberFormat="0" applyBorder="0" applyAlignment="0"/>
    <xf numFmtId="0" fontId="47" fillId="0" borderId="0" applyNumberFormat="0" applyFill="0" applyBorder="0" applyAlignment="0" applyProtection="0"/>
    <xf numFmtId="183" fontId="39" fillId="0" borderId="0" applyFill="0" applyBorder="0" applyAlignment="0" applyProtection="0"/>
    <xf numFmtId="166"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66"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66" fontId="39" fillId="0" borderId="0" applyFill="0" applyBorder="0" applyAlignment="0" applyProtection="0"/>
    <xf numFmtId="166" fontId="39" fillId="0" borderId="0" applyFill="0" applyBorder="0" applyAlignment="0" applyProtection="0"/>
    <xf numFmtId="166"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xf numFmtId="245" fontId="39" fillId="0" borderId="0" applyFill="0" applyBorder="0" applyAlignment="0" applyProtection="0"/>
    <xf numFmtId="175" fontId="39" fillId="0" borderId="0" applyFill="0" applyBorder="0" applyAlignment="0" applyProtection="0"/>
    <xf numFmtId="184"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xf numFmtId="245" fontId="39" fillId="0" borderId="0" applyFill="0" applyBorder="0" applyAlignment="0" applyProtection="0"/>
    <xf numFmtId="177"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4" fontId="127" fillId="0" borderId="0"/>
    <xf numFmtId="0" fontId="128" fillId="0" borderId="0"/>
    <xf numFmtId="0" fontId="109" fillId="0" borderId="0"/>
    <xf numFmtId="0" fontId="129" fillId="29" borderId="0">
      <alignment wrapText="1"/>
    </xf>
    <xf numFmtId="40" fontId="130" fillId="0" borderId="0" applyBorder="0">
      <alignment horizontal="right"/>
    </xf>
    <xf numFmtId="246" fontId="52" fillId="0" borderId="48">
      <alignment horizontal="right" vertical="center"/>
    </xf>
    <xf numFmtId="247" fontId="43" fillId="0" borderId="48">
      <alignment horizontal="right" vertical="center"/>
    </xf>
    <xf numFmtId="248"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9" fontId="43" fillId="0" borderId="48">
      <alignment horizontal="right" vertical="center"/>
    </xf>
    <xf numFmtId="249"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5" fillId="0" borderId="0"/>
    <xf numFmtId="0" fontId="20" fillId="0" borderId="0"/>
    <xf numFmtId="0" fontId="15" fillId="0" borderId="0"/>
    <xf numFmtId="0" fontId="11" fillId="0" borderId="0"/>
    <xf numFmtId="252" fontId="146" fillId="0" borderId="0">
      <protection locked="0"/>
    </xf>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148" fillId="0" borderId="0"/>
    <xf numFmtId="0" fontId="149" fillId="0" borderId="0"/>
    <xf numFmtId="0" fontId="150"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xf numFmtId="0" fontId="151" fillId="0" borderId="0"/>
    <xf numFmtId="38" fontId="149" fillId="0" borderId="0" applyFont="0" applyFill="0" applyBorder="0" applyAlignment="0" applyProtection="0"/>
    <xf numFmtId="4" fontId="152" fillId="0" borderId="0" applyFont="0" applyFill="0" applyBorder="0" applyAlignment="0" applyProtection="0"/>
    <xf numFmtId="0" fontId="15" fillId="0" borderId="0"/>
    <xf numFmtId="0" fontId="154" fillId="0" borderId="0"/>
    <xf numFmtId="0" fontId="154" fillId="0" borderId="0" applyProtection="0"/>
    <xf numFmtId="0" fontId="154" fillId="0" borderId="0" applyProtection="0"/>
    <xf numFmtId="0" fontId="154" fillId="0" borderId="0" applyProtection="0"/>
    <xf numFmtId="0" fontId="154" fillId="0" borderId="0" applyProtection="0"/>
    <xf numFmtId="0" fontId="154" fillId="0" borderId="0" applyProtection="0"/>
    <xf numFmtId="0" fontId="155" fillId="0" borderId="0"/>
    <xf numFmtId="0" fontId="2" fillId="0" borderId="0"/>
    <xf numFmtId="0" fontId="2" fillId="0" borderId="0"/>
    <xf numFmtId="0" fontId="154" fillId="0" borderId="0"/>
    <xf numFmtId="0" fontId="20" fillId="0" borderId="0"/>
    <xf numFmtId="0" fontId="20" fillId="0" borderId="0"/>
    <xf numFmtId="0" fontId="152" fillId="45" borderId="0"/>
    <xf numFmtId="0" fontId="21" fillId="0" borderId="42">
      <alignment horizontal="center"/>
    </xf>
    <xf numFmtId="253" fontId="156" fillId="0" borderId="0" applyFont="0" applyFill="0" applyBorder="0" applyAlignment="0" applyProtection="0"/>
    <xf numFmtId="254" fontId="153" fillId="0" borderId="0" applyFont="0" applyFill="0" applyBorder="0" applyAlignment="0" applyProtection="0"/>
    <xf numFmtId="43" fontId="16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0" fontId="20" fillId="0" borderId="0"/>
    <xf numFmtId="255" fontId="20" fillId="0" borderId="0" applyFont="0" applyFill="0" applyBorder="0" applyAlignment="0" applyProtection="0"/>
    <xf numFmtId="0" fontId="180" fillId="0" borderId="0"/>
    <xf numFmtId="256" fontId="20" fillId="0" borderId="0" applyFont="0" applyFill="0" applyBorder="0" applyAlignment="0" applyProtection="0"/>
    <xf numFmtId="0" fontId="11" fillId="0" borderId="0"/>
    <xf numFmtId="0" fontId="11" fillId="0" borderId="0"/>
    <xf numFmtId="0" fontId="2" fillId="0" borderId="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43" fontId="11" fillId="0" borderId="0" applyFont="0" applyFill="0" applyBorder="0" applyAlignment="0" applyProtection="0"/>
    <xf numFmtId="0" fontId="20" fillId="0" borderId="0"/>
    <xf numFmtId="0" fontId="20" fillId="0" borderId="0"/>
    <xf numFmtId="0" fontId="20" fillId="0" borderId="0"/>
    <xf numFmtId="43" fontId="1" fillId="0" borderId="0" applyFont="0" applyFill="0" applyBorder="0" applyAlignment="0" applyProtection="0"/>
  </cellStyleXfs>
  <cellXfs count="89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xf numFmtId="0" fontId="9" fillId="0" borderId="0" xfId="0" applyFont="1"/>
    <xf numFmtId="0" fontId="8" fillId="0" borderId="10"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4" fillId="0" borderId="0" xfId="0" applyFont="1" applyAlignment="1">
      <alignment horizontal="left" vertical="center" wrapText="1"/>
    </xf>
    <xf numFmtId="0" fontId="8"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21" xfId="0" applyNumberFormat="1"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10" fillId="0" borderId="20" xfId="0" applyFont="1" applyBorder="1" applyAlignment="1">
      <alignment horizontal="center" vertical="center" wrapText="1"/>
    </xf>
    <xf numFmtId="0" fontId="7" fillId="0" borderId="21"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9" fillId="0" borderId="20" xfId="0" applyFont="1" applyBorder="1" applyAlignment="1">
      <alignment horizontal="center" vertical="center" wrapText="1"/>
    </xf>
    <xf numFmtId="0" fontId="4" fillId="0" borderId="21"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alignment horizontal="center" vertical="center" wrapText="1"/>
    </xf>
    <xf numFmtId="1" fontId="35" fillId="0" borderId="0" xfId="48" applyNumberFormat="1" applyFont="1" applyFill="1" applyAlignment="1">
      <alignment vertical="center"/>
    </xf>
    <xf numFmtId="1" fontId="134" fillId="0" borderId="0" xfId="48" applyNumberFormat="1" applyFont="1" applyFill="1" applyAlignment="1">
      <alignment vertical="center"/>
    </xf>
    <xf numFmtId="1" fontId="136" fillId="0" borderId="0" xfId="48" applyNumberFormat="1" applyFont="1" applyFill="1" applyAlignment="1">
      <alignment vertical="center"/>
    </xf>
    <xf numFmtId="3" fontId="134" fillId="0" borderId="0" xfId="48" applyNumberFormat="1" applyFont="1" applyBorder="1" applyAlignment="1">
      <alignment horizontal="center" vertical="center" wrapText="1"/>
    </xf>
    <xf numFmtId="3" fontId="134" fillId="0" borderId="14" xfId="48" applyNumberFormat="1" applyFont="1" applyFill="1" applyBorder="1" applyAlignment="1">
      <alignment horizontal="center" vertical="center" wrapText="1"/>
    </xf>
    <xf numFmtId="3" fontId="14" fillId="0" borderId="14" xfId="48" applyNumberFormat="1" applyFont="1" applyFill="1" applyBorder="1" applyAlignment="1">
      <alignment horizontal="center" vertical="center" wrapText="1"/>
    </xf>
    <xf numFmtId="3" fontId="134" fillId="0" borderId="14" xfId="48" quotePrefix="1" applyNumberFormat="1" applyFont="1" applyFill="1" applyBorder="1" applyAlignment="1">
      <alignment horizontal="center" vertical="center" wrapText="1"/>
    </xf>
    <xf numFmtId="3" fontId="134" fillId="0" borderId="0" xfId="48" applyNumberFormat="1" applyFont="1" applyFill="1" applyBorder="1" applyAlignment="1">
      <alignment vertical="center" wrapText="1"/>
    </xf>
    <xf numFmtId="3" fontId="139" fillId="0" borderId="14" xfId="48" applyNumberFormat="1" applyFont="1" applyFill="1" applyBorder="1" applyAlignment="1">
      <alignment horizontal="center" vertical="center" wrapText="1"/>
    </xf>
    <xf numFmtId="3" fontId="139" fillId="0" borderId="14" xfId="48" quotePrefix="1" applyNumberFormat="1" applyFont="1" applyFill="1" applyBorder="1" applyAlignment="1">
      <alignment horizontal="center" vertical="center" wrapText="1"/>
    </xf>
    <xf numFmtId="3" fontId="139" fillId="0" borderId="0" xfId="48" applyNumberFormat="1" applyFont="1" applyFill="1" applyBorder="1" applyAlignment="1">
      <alignment vertical="center" wrapText="1"/>
    </xf>
    <xf numFmtId="49" fontId="139" fillId="0" borderId="14" xfId="48" applyNumberFormat="1" applyFont="1" applyFill="1" applyBorder="1" applyAlignment="1">
      <alignment horizontal="center" vertical="center"/>
    </xf>
    <xf numFmtId="1" fontId="139" fillId="0" borderId="14" xfId="48" applyNumberFormat="1" applyFont="1" applyFill="1" applyBorder="1" applyAlignment="1">
      <alignment horizontal="left" vertical="center" wrapText="1"/>
    </xf>
    <xf numFmtId="1" fontId="134" fillId="0" borderId="14" xfId="48" applyNumberFormat="1" applyFont="1" applyFill="1" applyBorder="1" applyAlignment="1">
      <alignment horizontal="center" vertical="center" wrapText="1"/>
    </xf>
    <xf numFmtId="1" fontId="134" fillId="0" borderId="14" xfId="48" applyNumberFormat="1" applyFont="1" applyFill="1" applyBorder="1" applyAlignment="1">
      <alignment horizontal="right" vertical="center"/>
    </xf>
    <xf numFmtId="1" fontId="139" fillId="0" borderId="14" xfId="48" applyNumberFormat="1" applyFont="1" applyFill="1" applyBorder="1" applyAlignment="1">
      <alignment vertical="center" wrapText="1"/>
    </xf>
    <xf numFmtId="1" fontId="139" fillId="0" borderId="14" xfId="48" applyNumberFormat="1" applyFont="1" applyFill="1" applyBorder="1" applyAlignment="1">
      <alignment horizontal="center" vertical="center" wrapText="1"/>
    </xf>
    <xf numFmtId="1" fontId="139" fillId="0" borderId="14" xfId="48" applyNumberFormat="1" applyFont="1" applyFill="1" applyBorder="1" applyAlignment="1">
      <alignment horizontal="right" vertical="center"/>
    </xf>
    <xf numFmtId="1" fontId="139" fillId="0" borderId="0" xfId="48" applyNumberFormat="1" applyFont="1" applyFill="1" applyAlignment="1">
      <alignment vertical="center"/>
    </xf>
    <xf numFmtId="49" fontId="140" fillId="0" borderId="14" xfId="48" applyNumberFormat="1" applyFont="1" applyFill="1" applyBorder="1" applyAlignment="1">
      <alignment horizontal="center" vertical="center"/>
    </xf>
    <xf numFmtId="1" fontId="140" fillId="0" borderId="14" xfId="48" applyNumberFormat="1" applyFont="1" applyFill="1" applyBorder="1" applyAlignment="1">
      <alignment vertical="center" wrapText="1"/>
    </xf>
    <xf numFmtId="1" fontId="140" fillId="0" borderId="14" xfId="48" applyNumberFormat="1" applyFont="1" applyFill="1" applyBorder="1" applyAlignment="1">
      <alignment horizontal="center" vertical="center" wrapText="1"/>
    </xf>
    <xf numFmtId="1" fontId="140" fillId="0" borderId="14" xfId="48" applyNumberFormat="1" applyFont="1" applyFill="1" applyBorder="1" applyAlignment="1">
      <alignment horizontal="right" vertical="center"/>
    </xf>
    <xf numFmtId="1" fontId="140" fillId="0" borderId="0" xfId="48" applyNumberFormat="1" applyFont="1" applyFill="1" applyAlignment="1">
      <alignment vertical="center"/>
    </xf>
    <xf numFmtId="49" fontId="134" fillId="0" borderId="14" xfId="48" applyNumberFormat="1" applyFont="1" applyFill="1" applyBorder="1" applyAlignment="1">
      <alignment horizontal="center" vertical="center"/>
    </xf>
    <xf numFmtId="1" fontId="134" fillId="0" borderId="14" xfId="48" applyNumberFormat="1" applyFont="1" applyFill="1" applyBorder="1" applyAlignment="1">
      <alignment vertical="center" wrapText="1"/>
    </xf>
    <xf numFmtId="1" fontId="134" fillId="0" borderId="14" xfId="48" quotePrefix="1" applyNumberFormat="1" applyFont="1" applyFill="1" applyBorder="1" applyAlignment="1">
      <alignment vertical="center" wrapText="1"/>
    </xf>
    <xf numFmtId="1" fontId="35" fillId="0" borderId="14" xfId="48" applyNumberFormat="1" applyFont="1" applyFill="1" applyBorder="1" applyAlignment="1">
      <alignment horizontal="center" vertical="center" wrapText="1"/>
    </xf>
    <xf numFmtId="1" fontId="35" fillId="0" borderId="14" xfId="48" applyNumberFormat="1" applyFont="1" applyFill="1" applyBorder="1" applyAlignment="1">
      <alignment horizontal="right" vertical="center"/>
    </xf>
    <xf numFmtId="1" fontId="134" fillId="0" borderId="0" xfId="48" applyNumberFormat="1" applyFont="1" applyFill="1" applyBorder="1" applyAlignment="1">
      <alignment horizontal="center" vertical="center"/>
    </xf>
    <xf numFmtId="0" fontId="134" fillId="0" borderId="0" xfId="48" applyNumberFormat="1" applyFont="1" applyFill="1" applyAlignment="1">
      <alignment vertical="center"/>
    </xf>
    <xf numFmtId="1" fontId="134" fillId="0" borderId="0" xfId="48" applyNumberFormat="1" applyFont="1" applyFill="1" applyBorder="1" applyAlignment="1">
      <alignment horizontal="center" vertical="center" wrapText="1"/>
    </xf>
    <xf numFmtId="1" fontId="134" fillId="0" borderId="0" xfId="48" applyNumberFormat="1" applyFont="1" applyFill="1" applyBorder="1" applyAlignment="1">
      <alignment horizontal="right" vertical="center"/>
    </xf>
    <xf numFmtId="1" fontId="134" fillId="0" borderId="0" xfId="48" applyNumberFormat="1" applyFont="1" applyFill="1" applyAlignment="1">
      <alignment horizontal="center" vertical="center"/>
    </xf>
    <xf numFmtId="1" fontId="134" fillId="0" borderId="0" xfId="48" applyNumberFormat="1" applyFont="1" applyFill="1" applyAlignment="1">
      <alignment vertical="center" wrapText="1"/>
    </xf>
    <xf numFmtId="1" fontId="134" fillId="0" borderId="0" xfId="48" applyNumberFormat="1" applyFont="1" applyFill="1" applyAlignment="1">
      <alignment horizontal="center" vertical="center" wrapText="1"/>
    </xf>
    <xf numFmtId="1" fontId="134" fillId="0" borderId="0" xfId="48" applyNumberFormat="1" applyFont="1" applyFill="1" applyAlignment="1">
      <alignment horizontal="right" vertical="center"/>
    </xf>
    <xf numFmtId="0" fontId="143" fillId="0" borderId="0" xfId="42" applyFont="1"/>
    <xf numFmtId="0" fontId="144" fillId="0" borderId="0" xfId="42" applyFont="1" applyAlignment="1">
      <alignment vertical="center"/>
    </xf>
    <xf numFmtId="0" fontId="143" fillId="0" borderId="0" xfId="42" applyFont="1" applyAlignment="1">
      <alignment vertical="center"/>
    </xf>
    <xf numFmtId="0" fontId="4" fillId="0" borderId="0" xfId="42" applyFont="1" applyAlignment="1">
      <alignment horizontal="center" vertical="center" wrapText="1"/>
    </xf>
    <xf numFmtId="0" fontId="4" fillId="0" borderId="14" xfId="42" applyFont="1" applyBorder="1" applyAlignment="1">
      <alignment horizontal="center" vertical="center" wrapText="1"/>
    </xf>
    <xf numFmtId="0" fontId="6" fillId="0" borderId="14" xfId="42" applyFont="1" applyBorder="1" applyAlignment="1">
      <alignment horizontal="center" vertical="center" wrapText="1"/>
    </xf>
    <xf numFmtId="0" fontId="6" fillId="0" borderId="0" xfId="42" applyFont="1" applyAlignment="1">
      <alignment horizontal="center" vertical="center" wrapText="1"/>
    </xf>
    <xf numFmtId="0" fontId="6" fillId="0" borderId="14" xfId="2514" applyFont="1" applyBorder="1" applyAlignment="1">
      <alignment horizontal="center" vertical="center"/>
    </xf>
    <xf numFmtId="0" fontId="6" fillId="0" borderId="14" xfId="2514" applyFont="1" applyBorder="1" applyAlignment="1">
      <alignment horizontal="center" vertical="center" wrapText="1"/>
    </xf>
    <xf numFmtId="0" fontId="37" fillId="0" borderId="14" xfId="2514" applyFont="1" applyBorder="1"/>
    <xf numFmtId="0" fontId="33" fillId="0" borderId="14" xfId="2514" applyFont="1" applyBorder="1"/>
    <xf numFmtId="0" fontId="12" fillId="0" borderId="0" xfId="42" applyFont="1" applyAlignment="1">
      <alignment wrapText="1"/>
    </xf>
    <xf numFmtId="0" fontId="4" fillId="0" borderId="14" xfId="2514" applyFont="1" applyBorder="1" applyAlignment="1">
      <alignment horizontal="center" vertical="center"/>
    </xf>
    <xf numFmtId="251" fontId="4" fillId="0" borderId="14" xfId="29" applyNumberFormat="1" applyFont="1" applyFill="1" applyBorder="1" applyAlignment="1" applyProtection="1">
      <alignment horizontal="left" vertical="center" wrapText="1"/>
    </xf>
    <xf numFmtId="0" fontId="36" fillId="0" borderId="14" xfId="2514" applyFont="1" applyBorder="1"/>
    <xf numFmtId="0" fontId="15" fillId="0" borderId="14" xfId="2514" applyBorder="1"/>
    <xf numFmtId="0" fontId="11" fillId="0" borderId="0" xfId="42" applyFont="1"/>
    <xf numFmtId="0" fontId="11" fillId="0" borderId="0" xfId="42" applyFont="1" applyAlignment="1">
      <alignment wrapText="1"/>
    </xf>
    <xf numFmtId="0" fontId="11" fillId="0" borderId="0" xfId="2515" applyFont="1" applyAlignment="1">
      <alignment horizontal="center" vertical="center" wrapText="1"/>
    </xf>
    <xf numFmtId="0" fontId="11" fillId="0" borderId="0" xfId="2515" applyFont="1" applyAlignment="1">
      <alignment vertical="center" wrapText="1"/>
    </xf>
    <xf numFmtId="0" fontId="11" fillId="0" borderId="0" xfId="2515" applyFont="1"/>
    <xf numFmtId="0" fontId="13" fillId="0" borderId="0" xfId="2515" applyFont="1" applyAlignment="1">
      <alignment horizontal="right" vertical="center"/>
    </xf>
    <xf numFmtId="0" fontId="6" fillId="0" borderId="0" xfId="2515" applyFont="1" applyAlignment="1">
      <alignment horizontal="center" vertical="center" wrapText="1"/>
    </xf>
    <xf numFmtId="0" fontId="6" fillId="0" borderId="43" xfId="2515" applyFont="1" applyBorder="1" applyAlignment="1">
      <alignment horizontal="center" vertical="center" wrapText="1"/>
    </xf>
    <xf numFmtId="0" fontId="6" fillId="0" borderId="42" xfId="2515" applyFont="1" applyBorder="1" applyAlignment="1">
      <alignment horizontal="center" vertical="center" wrapText="1"/>
    </xf>
    <xf numFmtId="0" fontId="12" fillId="0" borderId="27" xfId="2515" applyFont="1" applyBorder="1" applyAlignment="1">
      <alignment horizontal="center" vertical="center" wrapText="1"/>
    </xf>
    <xf numFmtId="0" fontId="12" fillId="0" borderId="26" xfId="2515" applyFont="1" applyBorder="1" applyAlignment="1">
      <alignment vertical="center" wrapText="1"/>
    </xf>
    <xf numFmtId="0" fontId="11" fillId="0" borderId="21" xfId="2515" applyFont="1" applyBorder="1"/>
    <xf numFmtId="0" fontId="11" fillId="0" borderId="22" xfId="2515" applyFont="1" applyBorder="1"/>
    <xf numFmtId="0" fontId="11" fillId="0" borderId="20" xfId="2515" applyFont="1" applyBorder="1" applyAlignment="1">
      <alignment horizontal="center" vertical="center" wrapText="1"/>
    </xf>
    <xf numFmtId="0" fontId="11" fillId="0" borderId="21" xfId="2515" applyFont="1" applyBorder="1" applyAlignment="1">
      <alignment vertical="center" wrapText="1"/>
    </xf>
    <xf numFmtId="0" fontId="12" fillId="0" borderId="21" xfId="2515" applyFont="1" applyBorder="1"/>
    <xf numFmtId="0" fontId="12" fillId="0" borderId="22" xfId="2515" applyFont="1" applyBorder="1"/>
    <xf numFmtId="0" fontId="12" fillId="0" borderId="0" xfId="2515" applyFont="1"/>
    <xf numFmtId="0" fontId="12" fillId="0" borderId="20" xfId="2515" applyFont="1" applyBorder="1" applyAlignment="1">
      <alignment horizontal="center" vertical="center" wrapText="1"/>
    </xf>
    <xf numFmtId="0" fontId="12" fillId="0" borderId="21" xfId="2515" applyFont="1" applyBorder="1" applyAlignment="1">
      <alignment vertical="center" wrapText="1"/>
    </xf>
    <xf numFmtId="0" fontId="11" fillId="0" borderId="28" xfId="2515" applyFont="1" applyBorder="1"/>
    <xf numFmtId="0" fontId="11" fillId="0" borderId="29" xfId="2515" applyFont="1" applyBorder="1"/>
    <xf numFmtId="0" fontId="11" fillId="0" borderId="23" xfId="2515" applyFont="1" applyBorder="1" applyAlignment="1">
      <alignment horizontal="center" vertical="center" wrapText="1"/>
    </xf>
    <xf numFmtId="0" fontId="11" fillId="0" borderId="24" xfId="2515" applyFont="1" applyBorder="1" applyAlignment="1">
      <alignment vertical="center" wrapText="1"/>
    </xf>
    <xf numFmtId="0" fontId="11" fillId="0" borderId="24" xfId="2515" applyFont="1" applyBorder="1"/>
    <xf numFmtId="0" fontId="11" fillId="0" borderId="25" xfId="2515" applyFont="1" applyBorder="1"/>
    <xf numFmtId="0" fontId="11" fillId="0" borderId="73" xfId="2515" applyFont="1" applyBorder="1"/>
    <xf numFmtId="0" fontId="12" fillId="0" borderId="73" xfId="2515" applyFont="1" applyBorder="1"/>
    <xf numFmtId="0" fontId="11" fillId="0" borderId="74" xfId="2515" applyFont="1" applyBorder="1"/>
    <xf numFmtId="0" fontId="11" fillId="0" borderId="75" xfId="2515" applyFont="1" applyBorder="1"/>
    <xf numFmtId="0" fontId="6" fillId="0" borderId="77" xfId="2515" applyFont="1" applyBorder="1" applyAlignment="1">
      <alignment horizontal="center" vertical="center" wrapText="1"/>
    </xf>
    <xf numFmtId="0" fontId="6" fillId="0" borderId="76" xfId="2515" applyFont="1" applyBorder="1" applyAlignment="1">
      <alignment horizontal="center" vertical="center" wrapText="1"/>
    </xf>
    <xf numFmtId="3" fontId="14" fillId="0" borderId="14"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1" fontId="133" fillId="0" borderId="0" xfId="48" applyNumberFormat="1" applyFont="1" applyFill="1" applyAlignment="1">
      <alignment vertical="center"/>
    </xf>
    <xf numFmtId="1" fontId="132" fillId="0" borderId="0" xfId="48" applyNumberFormat="1" applyFont="1" applyFill="1" applyAlignment="1">
      <alignment vertical="center"/>
    </xf>
    <xf numFmtId="1" fontId="133" fillId="0" borderId="0" xfId="48" applyNumberFormat="1" applyFont="1" applyFill="1" applyAlignment="1">
      <alignment horizontal="right" vertical="center"/>
    </xf>
    <xf numFmtId="1" fontId="147" fillId="0" borderId="0" xfId="48" applyNumberFormat="1" applyFont="1" applyFill="1" applyAlignment="1">
      <alignment horizontal="right" vertical="center"/>
    </xf>
    <xf numFmtId="3" fontId="35" fillId="0" borderId="13" xfId="48" applyNumberFormat="1" applyFont="1" applyFill="1" applyBorder="1" applyAlignment="1">
      <alignment horizontal="center" vertical="center" wrapText="1"/>
    </xf>
    <xf numFmtId="3" fontId="134" fillId="0" borderId="38" xfId="48" applyNumberFormat="1" applyFont="1" applyFill="1" applyBorder="1" applyAlignment="1">
      <alignment vertical="center" wrapText="1"/>
    </xf>
    <xf numFmtId="0" fontId="11" fillId="0" borderId="0" xfId="0" applyFont="1" applyFill="1" applyAlignment="1">
      <alignment horizontal="center"/>
    </xf>
    <xf numFmtId="0" fontId="11" fillId="0" borderId="0" xfId="0" applyFont="1" applyFill="1"/>
    <xf numFmtId="0" fontId="4" fillId="0" borderId="0" xfId="0" applyFont="1" applyFill="1" applyAlignment="1">
      <alignment horizontal="center"/>
    </xf>
    <xf numFmtId="0" fontId="4" fillId="0" borderId="0" xfId="0" applyFont="1" applyFill="1"/>
    <xf numFmtId="0" fontId="8" fillId="0" borderId="26" xfId="0" applyFont="1" applyFill="1" applyBorder="1" applyAlignment="1">
      <alignment horizontal="center" vertical="center" wrapText="1"/>
    </xf>
    <xf numFmtId="0" fontId="10" fillId="0" borderId="21" xfId="0" applyFont="1" applyFill="1" applyBorder="1" applyAlignment="1">
      <alignment vertical="center" wrapText="1"/>
    </xf>
    <xf numFmtId="0" fontId="4" fillId="0" borderId="21" xfId="0" applyFont="1" applyFill="1" applyBorder="1" applyAlignment="1">
      <alignment vertical="center" wrapText="1"/>
    </xf>
    <xf numFmtId="0" fontId="9" fillId="0" borderId="21" xfId="0" applyFont="1" applyFill="1" applyBorder="1" applyAlignment="1">
      <alignment vertical="center" wrapText="1"/>
    </xf>
    <xf numFmtId="0" fontId="4" fillId="0" borderId="0" xfId="0" applyFont="1" applyAlignment="1">
      <alignment horizontal="left" vertical="center" wrapText="1"/>
    </xf>
    <xf numFmtId="1" fontId="158" fillId="0" borderId="0" xfId="48" applyNumberFormat="1" applyFont="1" applyFill="1" applyAlignment="1">
      <alignment vertical="center"/>
    </xf>
    <xf numFmtId="1" fontId="157" fillId="0" borderId="0" xfId="48" applyNumberFormat="1" applyFont="1" applyFill="1" applyAlignment="1">
      <alignment vertical="center"/>
    </xf>
    <xf numFmtId="1" fontId="158" fillId="0" borderId="0" xfId="48" applyNumberFormat="1" applyFont="1" applyFill="1" applyAlignment="1">
      <alignment horizontal="right" vertical="center"/>
    </xf>
    <xf numFmtId="1" fontId="159" fillId="0" borderId="0" xfId="48" applyNumberFormat="1" applyFont="1" applyFill="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163" fillId="0" borderId="0" xfId="0" applyFont="1" applyAlignment="1">
      <alignment vertical="center" wrapText="1"/>
    </xf>
    <xf numFmtId="0" fontId="165" fillId="0" borderId="14" xfId="0" applyFont="1" applyBorder="1" applyAlignment="1">
      <alignment horizontal="center" vertical="center" wrapText="1"/>
    </xf>
    <xf numFmtId="0" fontId="165" fillId="0" borderId="18" xfId="0" applyFont="1" applyBorder="1" applyAlignment="1">
      <alignment horizontal="center" vertical="center" wrapText="1"/>
    </xf>
    <xf numFmtId="0" fontId="165" fillId="0" borderId="18" xfId="0" applyFont="1" applyBorder="1" applyAlignment="1">
      <alignment horizontal="justify" vertical="center" wrapText="1"/>
    </xf>
    <xf numFmtId="0" fontId="166" fillId="0" borderId="0" xfId="0" applyFont="1" applyAlignment="1">
      <alignment vertical="center" wrapText="1"/>
    </xf>
    <xf numFmtId="0" fontId="165" fillId="0" borderId="21" xfId="0" applyFont="1" applyBorder="1" applyAlignment="1">
      <alignment horizontal="center" vertical="center" wrapText="1"/>
    </xf>
    <xf numFmtId="0" fontId="165" fillId="0" borderId="21" xfId="0" applyFont="1" applyBorder="1" applyAlignment="1">
      <alignment horizontal="justify" vertical="center" wrapText="1"/>
    </xf>
    <xf numFmtId="0" fontId="167" fillId="0" borderId="21" xfId="0" applyFont="1" applyBorder="1" applyAlignment="1">
      <alignment horizontal="center" vertical="center" wrapText="1"/>
    </xf>
    <xf numFmtId="0" fontId="167" fillId="0" borderId="21" xfId="0" applyFont="1" applyBorder="1" applyAlignment="1">
      <alignment horizontal="justify" vertical="center" wrapText="1"/>
    </xf>
    <xf numFmtId="0" fontId="167" fillId="0" borderId="78" xfId="0" applyFont="1" applyBorder="1" applyAlignment="1">
      <alignment horizontal="center" vertical="center" wrapText="1"/>
    </xf>
    <xf numFmtId="0" fontId="167" fillId="0" borderId="78" xfId="0" applyFont="1" applyBorder="1" applyAlignment="1">
      <alignment horizontal="justify" vertical="center" wrapText="1"/>
    </xf>
    <xf numFmtId="0" fontId="167" fillId="0" borderId="0" xfId="0" applyFont="1" applyAlignment="1">
      <alignment horizontal="center" vertical="center" wrapText="1"/>
    </xf>
    <xf numFmtId="0" fontId="167" fillId="0" borderId="0" xfId="0" applyFont="1" applyAlignment="1">
      <alignment horizontal="justify" vertical="center" wrapText="1"/>
    </xf>
    <xf numFmtId="0" fontId="163" fillId="0" borderId="0" xfId="0" applyFont="1" applyAlignment="1">
      <alignment horizontal="center" vertical="center" wrapText="1"/>
    </xf>
    <xf numFmtId="0" fontId="171" fillId="0" borderId="0" xfId="0" applyFont="1" applyFill="1" applyAlignment="1">
      <alignment vertical="center" wrapText="1"/>
    </xf>
    <xf numFmtId="0" fontId="171" fillId="0" borderId="0" xfId="0" applyFont="1" applyFill="1"/>
    <xf numFmtId="0" fontId="171" fillId="46" borderId="14" xfId="0" applyFont="1" applyFill="1" applyBorder="1" applyAlignment="1">
      <alignment horizontal="center" vertical="center" wrapText="1"/>
    </xf>
    <xf numFmtId="0" fontId="11" fillId="0" borderId="0" xfId="0" applyFont="1" applyFill="1" applyAlignment="1">
      <alignment horizontal="center" wrapText="1"/>
    </xf>
    <xf numFmtId="251" fontId="11" fillId="0" borderId="0" xfId="2549" applyNumberFormat="1" applyFont="1" applyFill="1"/>
    <xf numFmtId="251" fontId="14" fillId="0" borderId="0" xfId="2549" applyNumberFormat="1" applyFont="1" applyFill="1"/>
    <xf numFmtId="251" fontId="11" fillId="47" borderId="0" xfId="2549" applyNumberFormat="1" applyFont="1" applyFill="1"/>
    <xf numFmtId="0" fontId="11" fillId="47" borderId="0" xfId="0" applyFont="1" applyFill="1"/>
    <xf numFmtId="0" fontId="11" fillId="0" borderId="0" xfId="0" applyFont="1" applyFill="1" applyAlignment="1">
      <alignment vertical="center" wrapText="1"/>
    </xf>
    <xf numFmtId="0" fontId="11" fillId="46" borderId="14" xfId="0" applyFont="1" applyFill="1" applyBorder="1" applyAlignment="1">
      <alignment horizontal="center" vertical="center" wrapText="1"/>
    </xf>
    <xf numFmtId="0" fontId="173" fillId="0" borderId="0" xfId="0" applyFont="1" applyFill="1" applyAlignment="1">
      <alignment vertical="center" wrapText="1"/>
    </xf>
    <xf numFmtId="0" fontId="173" fillId="0" borderId="0" xfId="0" applyFont="1" applyFill="1"/>
    <xf numFmtId="0" fontId="173" fillId="47" borderId="0" xfId="0" applyFont="1" applyFill="1"/>
    <xf numFmtId="0" fontId="173" fillId="0" borderId="0" xfId="0" applyFont="1" applyFill="1" applyAlignment="1">
      <alignment horizontal="center" vertical="center" wrapText="1"/>
    </xf>
    <xf numFmtId="0" fontId="173" fillId="0" borderId="0" xfId="0" applyFont="1" applyFill="1" applyAlignment="1">
      <alignment horizontal="center"/>
    </xf>
    <xf numFmtId="0" fontId="173" fillId="46" borderId="14" xfId="0" applyFont="1" applyFill="1" applyBorder="1" applyAlignment="1">
      <alignment horizontal="center" vertical="center" wrapText="1"/>
    </xf>
    <xf numFmtId="0" fontId="173" fillId="0" borderId="14" xfId="0" applyFont="1" applyFill="1" applyBorder="1" applyAlignment="1">
      <alignment horizontal="center" vertical="center" wrapText="1"/>
    </xf>
    <xf numFmtId="251" fontId="173" fillId="0" borderId="14" xfId="2549" applyNumberFormat="1" applyFont="1" applyFill="1" applyBorder="1" applyAlignment="1">
      <alignment horizontal="center" vertical="center" wrapText="1"/>
    </xf>
    <xf numFmtId="251" fontId="173" fillId="47" borderId="14" xfId="2549" applyNumberFormat="1" applyFont="1" applyFill="1" applyBorder="1" applyAlignment="1">
      <alignment horizontal="center" vertical="center" wrapText="1"/>
    </xf>
    <xf numFmtId="3" fontId="173" fillId="47" borderId="14" xfId="0" applyNumberFormat="1" applyFont="1" applyFill="1" applyBorder="1" applyAlignment="1">
      <alignment horizontal="right" vertical="center" wrapText="1"/>
    </xf>
    <xf numFmtId="3" fontId="173" fillId="47" borderId="14" xfId="0" quotePrefix="1" applyNumberFormat="1" applyFont="1" applyFill="1" applyBorder="1" applyAlignment="1">
      <alignment horizontal="left" vertical="center" wrapText="1"/>
    </xf>
    <xf numFmtId="3" fontId="173" fillId="0" borderId="14" xfId="0" quotePrefix="1" applyNumberFormat="1" applyFont="1" applyFill="1" applyBorder="1" applyAlignment="1">
      <alignment horizontal="left" vertical="center" wrapText="1"/>
    </xf>
    <xf numFmtId="0" fontId="171" fillId="0" borderId="0" xfId="0" applyFont="1" applyFill="1" applyAlignment="1">
      <alignment horizontal="center"/>
    </xf>
    <xf numFmtId="0" fontId="171" fillId="0" borderId="0" xfId="0" applyFont="1" applyFill="1" applyAlignment="1">
      <alignment horizontal="center" wrapText="1"/>
    </xf>
    <xf numFmtId="251" fontId="171" fillId="0" borderId="0" xfId="2549" applyNumberFormat="1" applyFont="1" applyFill="1"/>
    <xf numFmtId="0" fontId="175" fillId="0" borderId="14" xfId="0" applyFont="1" applyFill="1" applyBorder="1" applyAlignment="1">
      <alignment horizontal="center" vertical="center" wrapText="1"/>
    </xf>
    <xf numFmtId="0" fontId="175" fillId="0" borderId="14" xfId="0" applyFont="1" applyFill="1" applyBorder="1" applyAlignment="1">
      <alignment horizontal="left" vertical="center" wrapText="1"/>
    </xf>
    <xf numFmtId="251" fontId="175" fillId="0" borderId="14" xfId="2549" applyNumberFormat="1" applyFont="1" applyFill="1" applyBorder="1" applyAlignment="1">
      <alignment horizontal="center" vertical="center" wrapText="1"/>
    </xf>
    <xf numFmtId="251" fontId="175" fillId="47" borderId="14" xfId="2549" applyNumberFormat="1" applyFont="1" applyFill="1" applyBorder="1" applyAlignment="1">
      <alignment horizontal="center" vertical="center" wrapText="1"/>
    </xf>
    <xf numFmtId="3" fontId="175" fillId="47" borderId="14" xfId="0" applyNumberFormat="1" applyFont="1" applyFill="1" applyBorder="1" applyAlignment="1">
      <alignment horizontal="right" vertical="center" wrapText="1"/>
    </xf>
    <xf numFmtId="3" fontId="175" fillId="47" borderId="14" xfId="0" quotePrefix="1" applyNumberFormat="1" applyFont="1" applyFill="1" applyBorder="1" applyAlignment="1">
      <alignment horizontal="left" vertical="center" wrapText="1"/>
    </xf>
    <xf numFmtId="3" fontId="175" fillId="0" borderId="14" xfId="0" quotePrefix="1" applyNumberFormat="1" applyFont="1" applyFill="1" applyBorder="1" applyAlignment="1">
      <alignment horizontal="left" vertical="center" wrapText="1"/>
    </xf>
    <xf numFmtId="0" fontId="175" fillId="0" borderId="0" xfId="0" applyFont="1" applyFill="1" applyAlignment="1">
      <alignment vertical="center" wrapText="1"/>
    </xf>
    <xf numFmtId="0" fontId="175" fillId="0" borderId="0" xfId="0" applyFont="1" applyFill="1"/>
    <xf numFmtId="0" fontId="173" fillId="0" borderId="14" xfId="0" applyFont="1" applyFill="1" applyBorder="1" applyAlignment="1">
      <alignment vertical="center" wrapText="1"/>
    </xf>
    <xf numFmtId="251" fontId="173" fillId="0" borderId="14" xfId="2549" applyNumberFormat="1" applyFont="1" applyFill="1" applyBorder="1" applyAlignment="1">
      <alignment vertical="center" wrapText="1"/>
    </xf>
    <xf numFmtId="251" fontId="173" fillId="47" borderId="14" xfId="2549" applyNumberFormat="1" applyFont="1" applyFill="1" applyBorder="1" applyAlignment="1">
      <alignment vertical="center" wrapText="1"/>
    </xf>
    <xf numFmtId="0" fontId="134" fillId="0" borderId="0" xfId="0" applyFont="1" applyFill="1" applyAlignment="1">
      <alignment vertical="center" wrapText="1"/>
    </xf>
    <xf numFmtId="0" fontId="134" fillId="46" borderId="14" xfId="0" applyFont="1" applyFill="1" applyBorder="1" applyAlignment="1">
      <alignment horizontal="center" vertical="center" wrapText="1"/>
    </xf>
    <xf numFmtId="0" fontId="11" fillId="0" borderId="0" xfId="0" applyFont="1" applyFill="1" applyAlignment="1">
      <alignment vertical="center"/>
    </xf>
    <xf numFmtId="0" fontId="134" fillId="0" borderId="0" xfId="0" applyFont="1" applyFill="1" applyAlignment="1">
      <alignment vertical="center"/>
    </xf>
    <xf numFmtId="0" fontId="35" fillId="0" borderId="0" xfId="0" applyFont="1" applyFill="1" applyAlignment="1">
      <alignment vertical="center" wrapText="1"/>
    </xf>
    <xf numFmtId="0" fontId="173" fillId="47" borderId="14" xfId="0" applyFont="1" applyFill="1" applyBorder="1" applyAlignment="1">
      <alignment horizontal="center" vertical="center" wrapText="1"/>
    </xf>
    <xf numFmtId="0" fontId="172" fillId="0" borderId="18" xfId="0" applyFont="1" applyFill="1" applyBorder="1" applyAlignment="1">
      <alignment horizontal="center" vertical="center" wrapText="1"/>
    </xf>
    <xf numFmtId="0" fontId="172" fillId="0" borderId="18" xfId="0" applyFont="1" applyFill="1" applyBorder="1" applyAlignment="1">
      <alignment vertical="center" wrapText="1"/>
    </xf>
    <xf numFmtId="251" fontId="172" fillId="0" borderId="18" xfId="2549" applyNumberFormat="1" applyFont="1" applyFill="1" applyBorder="1" applyAlignment="1">
      <alignment horizontal="center" vertical="center" wrapText="1"/>
    </xf>
    <xf numFmtId="251" fontId="172" fillId="47" borderId="18" xfId="2549" applyNumberFormat="1" applyFont="1" applyFill="1" applyBorder="1" applyAlignment="1">
      <alignment horizontal="center" vertical="center" wrapText="1"/>
    </xf>
    <xf numFmtId="0" fontId="172" fillId="47" borderId="18" xfId="0" applyFont="1" applyFill="1" applyBorder="1" applyAlignment="1">
      <alignment horizontal="center" vertical="center" wrapText="1"/>
    </xf>
    <xf numFmtId="0" fontId="173" fillId="0" borderId="21" xfId="0" applyFont="1" applyFill="1" applyBorder="1" applyAlignment="1">
      <alignment horizontal="center" vertical="center" wrapText="1"/>
    </xf>
    <xf numFmtId="0" fontId="173" fillId="0" borderId="21" xfId="0" applyFont="1" applyFill="1" applyBorder="1" applyAlignment="1">
      <alignment horizontal="left" vertical="center" wrapText="1"/>
    </xf>
    <xf numFmtId="251" fontId="173" fillId="0" borderId="21" xfId="2549" applyNumberFormat="1" applyFont="1" applyFill="1" applyBorder="1" applyAlignment="1">
      <alignment horizontal="center" vertical="center" wrapText="1"/>
    </xf>
    <xf numFmtId="49" fontId="173" fillId="0" borderId="21" xfId="2549" applyNumberFormat="1" applyFont="1" applyFill="1" applyBorder="1" applyAlignment="1">
      <alignment horizontal="center" vertical="center" wrapText="1"/>
    </xf>
    <xf numFmtId="251" fontId="173" fillId="47" borderId="21" xfId="2549" applyNumberFormat="1" applyFont="1" applyFill="1" applyBorder="1" applyAlignment="1">
      <alignment horizontal="center" vertical="center" wrapText="1"/>
    </xf>
    <xf numFmtId="3" fontId="173" fillId="47" borderId="21" xfId="0" applyNumberFormat="1" applyFont="1" applyFill="1" applyBorder="1" applyAlignment="1">
      <alignment horizontal="right" vertical="center" wrapText="1"/>
    </xf>
    <xf numFmtId="3" fontId="173" fillId="47" borderId="21" xfId="0" quotePrefix="1" applyNumberFormat="1" applyFont="1" applyFill="1" applyBorder="1" applyAlignment="1">
      <alignment horizontal="left" vertical="center" wrapText="1"/>
    </xf>
    <xf numFmtId="3" fontId="173" fillId="0" borderId="21" xfId="0" quotePrefix="1" applyNumberFormat="1" applyFont="1" applyFill="1" applyBorder="1" applyAlignment="1">
      <alignment horizontal="left" vertical="center" wrapText="1"/>
    </xf>
    <xf numFmtId="0" fontId="173" fillId="0" borderId="78" xfId="0" applyFont="1" applyFill="1" applyBorder="1" applyAlignment="1">
      <alignment horizontal="center" vertical="center" wrapText="1"/>
    </xf>
    <xf numFmtId="0" fontId="173" fillId="0" borderId="78" xfId="0" applyFont="1" applyFill="1" applyBorder="1" applyAlignment="1">
      <alignment horizontal="left" vertical="center" wrapText="1"/>
    </xf>
    <xf numFmtId="3" fontId="173" fillId="0" borderId="78" xfId="0" applyNumberFormat="1" applyFont="1" applyFill="1" applyBorder="1" applyAlignment="1">
      <alignment horizontal="center" vertical="center" wrapText="1"/>
    </xf>
    <xf numFmtId="251" fontId="173" fillId="0" borderId="78" xfId="2549" applyNumberFormat="1" applyFont="1" applyFill="1" applyBorder="1" applyAlignment="1">
      <alignment horizontal="center" vertical="center" wrapText="1"/>
    </xf>
    <xf numFmtId="251" fontId="173" fillId="47" borderId="78" xfId="2549" applyNumberFormat="1" applyFont="1" applyFill="1" applyBorder="1" applyAlignment="1">
      <alignment horizontal="center" vertical="center" wrapText="1"/>
    </xf>
    <xf numFmtId="3" fontId="173" fillId="47" borderId="78" xfId="0" quotePrefix="1" applyNumberFormat="1" applyFont="1" applyFill="1" applyBorder="1" applyAlignment="1">
      <alignment horizontal="left" vertical="center" wrapText="1"/>
    </xf>
    <xf numFmtId="3" fontId="173" fillId="0" borderId="78" xfId="0" quotePrefix="1" applyNumberFormat="1" applyFont="1" applyFill="1" applyBorder="1" applyAlignment="1">
      <alignment horizontal="left" vertical="center" wrapText="1"/>
    </xf>
    <xf numFmtId="0" fontId="164" fillId="0" borderId="45" xfId="0" applyFont="1" applyBorder="1" applyAlignment="1">
      <alignment horizontal="center" vertical="center" wrapText="1"/>
    </xf>
    <xf numFmtId="0" fontId="165" fillId="0" borderId="13" xfId="0" applyFont="1" applyBorder="1" applyAlignment="1">
      <alignment horizontal="center" vertical="center" wrapText="1"/>
    </xf>
    <xf numFmtId="0" fontId="164" fillId="0" borderId="0" xfId="0" applyFont="1" applyBorder="1" applyAlignment="1">
      <alignment horizontal="center" vertical="center" wrapText="1"/>
    </xf>
    <xf numFmtId="0" fontId="8" fillId="0" borderId="21" xfId="0" applyFont="1" applyFill="1" applyBorder="1" applyAlignment="1">
      <alignment vertical="center" wrapText="1"/>
    </xf>
    <xf numFmtId="0" fontId="9" fillId="0" borderId="26" xfId="0" applyFont="1" applyFill="1" applyBorder="1" applyAlignment="1">
      <alignment horizontal="center" vertical="center" wrapText="1"/>
    </xf>
    <xf numFmtId="49" fontId="139" fillId="0" borderId="21" xfId="48" applyNumberFormat="1" applyFont="1" applyFill="1" applyBorder="1" applyAlignment="1">
      <alignment horizontal="center" vertical="center"/>
    </xf>
    <xf numFmtId="1" fontId="134" fillId="0" borderId="21" xfId="48" applyNumberFormat="1" applyFont="1" applyFill="1" applyBorder="1" applyAlignment="1">
      <alignment horizontal="right" vertical="center"/>
    </xf>
    <xf numFmtId="1" fontId="139" fillId="0" borderId="21" xfId="48" applyNumberFormat="1" applyFont="1" applyFill="1" applyBorder="1" applyAlignment="1">
      <alignment horizontal="right" vertical="center"/>
    </xf>
    <xf numFmtId="49" fontId="140" fillId="0" borderId="21" xfId="48" applyNumberFormat="1" applyFont="1" applyFill="1" applyBorder="1" applyAlignment="1">
      <alignment horizontal="center" vertical="center"/>
    </xf>
    <xf numFmtId="1" fontId="140" fillId="0" borderId="21" xfId="48" applyNumberFormat="1" applyFont="1" applyFill="1" applyBorder="1" applyAlignment="1">
      <alignment horizontal="right" vertical="center"/>
    </xf>
    <xf numFmtId="49" fontId="134" fillId="0" borderId="21" xfId="48" quotePrefix="1" applyNumberFormat="1" applyFont="1" applyFill="1" applyBorder="1" applyAlignment="1">
      <alignment horizontal="center" vertical="center"/>
    </xf>
    <xf numFmtId="49" fontId="134" fillId="0" borderId="21" xfId="48" applyNumberFormat="1" applyFont="1" applyFill="1" applyBorder="1" applyAlignment="1">
      <alignment horizontal="center" vertical="center"/>
    </xf>
    <xf numFmtId="49" fontId="35" fillId="0" borderId="21" xfId="48" applyNumberFormat="1" applyFont="1" applyFill="1" applyBorder="1" applyAlignment="1">
      <alignment horizontal="center" vertical="center"/>
    </xf>
    <xf numFmtId="1" fontId="35" fillId="0" borderId="21" xfId="48" applyNumberFormat="1" applyFont="1" applyFill="1" applyBorder="1" applyAlignment="1">
      <alignment horizontal="right" vertical="center"/>
    </xf>
    <xf numFmtId="3" fontId="134" fillId="0" borderId="18" xfId="48" quotePrefix="1" applyNumberFormat="1" applyFont="1" applyFill="1" applyBorder="1" applyAlignment="1">
      <alignment horizontal="center" vertical="center" wrapText="1"/>
    </xf>
    <xf numFmtId="3" fontId="139" fillId="0" borderId="18" xfId="48" applyNumberFormat="1" applyFont="1" applyFill="1" applyBorder="1" applyAlignment="1">
      <alignment horizontal="center" vertical="center" wrapText="1"/>
    </xf>
    <xf numFmtId="1" fontId="139" fillId="0" borderId="21" xfId="48" applyNumberFormat="1" applyFont="1" applyFill="1" applyBorder="1" applyAlignment="1">
      <alignment horizontal="left" vertical="center" wrapText="1"/>
    </xf>
    <xf numFmtId="1" fontId="134" fillId="0" borderId="21" xfId="48" applyNumberFormat="1" applyFont="1" applyFill="1" applyBorder="1" applyAlignment="1">
      <alignment horizontal="center" vertical="center" wrapText="1"/>
    </xf>
    <xf numFmtId="1" fontId="139" fillId="0" borderId="21" xfId="48" applyNumberFormat="1" applyFont="1" applyFill="1" applyBorder="1" applyAlignment="1">
      <alignment vertical="center" wrapText="1"/>
    </xf>
    <xf numFmtId="1" fontId="139" fillId="0" borderId="21" xfId="48" applyNumberFormat="1" applyFont="1" applyFill="1" applyBorder="1" applyAlignment="1">
      <alignment horizontal="center" vertical="center" wrapText="1"/>
    </xf>
    <xf numFmtId="1" fontId="140" fillId="0" borderId="21" xfId="48" applyNumberFormat="1" applyFont="1" applyFill="1" applyBorder="1" applyAlignment="1">
      <alignment vertical="center" wrapText="1"/>
    </xf>
    <xf numFmtId="1" fontId="140" fillId="0" borderId="21" xfId="48" applyNumberFormat="1" applyFont="1" applyFill="1" applyBorder="1" applyAlignment="1">
      <alignment horizontal="center" vertical="center" wrapText="1"/>
    </xf>
    <xf numFmtId="1" fontId="134" fillId="0" borderId="21" xfId="48" applyNumberFormat="1" applyFont="1" applyFill="1" applyBorder="1" applyAlignment="1">
      <alignment vertical="center" wrapText="1"/>
    </xf>
    <xf numFmtId="1" fontId="134" fillId="0" borderId="21" xfId="48" quotePrefix="1" applyNumberFormat="1" applyFont="1" applyFill="1" applyBorder="1" applyAlignment="1">
      <alignment vertical="center" wrapText="1"/>
    </xf>
    <xf numFmtId="1" fontId="35" fillId="0" borderId="21" xfId="48" applyNumberFormat="1" applyFont="1" applyFill="1" applyBorder="1" applyAlignment="1">
      <alignment vertical="center" wrapText="1"/>
    </xf>
    <xf numFmtId="1" fontId="35" fillId="0" borderId="21" xfId="48" applyNumberFormat="1" applyFont="1" applyFill="1" applyBorder="1" applyAlignment="1">
      <alignment horizontal="center" vertical="center" wrapText="1"/>
    </xf>
    <xf numFmtId="3" fontId="139" fillId="0" borderId="78" xfId="48" quotePrefix="1" applyNumberFormat="1" applyFont="1" applyFill="1" applyBorder="1" applyAlignment="1">
      <alignment horizontal="center" vertical="center" wrapText="1"/>
    </xf>
    <xf numFmtId="3" fontId="139" fillId="0" borderId="78" xfId="48" applyNumberFormat="1" applyFont="1" applyFill="1" applyBorder="1" applyAlignment="1">
      <alignment horizontal="center" vertical="center" wrapText="1"/>
    </xf>
    <xf numFmtId="0" fontId="12" fillId="0" borderId="0" xfId="42" applyFont="1" applyFill="1" applyAlignment="1">
      <alignment horizontal="right" vertical="center"/>
    </xf>
    <xf numFmtId="0" fontId="139" fillId="0" borderId="0" xfId="42" applyFont="1" applyFill="1" applyAlignment="1">
      <alignment vertical="center"/>
    </xf>
    <xf numFmtId="0" fontId="4" fillId="0" borderId="0" xfId="42" applyFont="1" applyFill="1" applyAlignment="1">
      <alignment horizontal="center" vertical="center"/>
    </xf>
    <xf numFmtId="0" fontId="133" fillId="0" borderId="0" xfId="42" applyFont="1" applyFill="1" applyAlignment="1">
      <alignment vertical="center"/>
    </xf>
    <xf numFmtId="1" fontId="4" fillId="0" borderId="0" xfId="48" applyNumberFormat="1" applyFont="1" applyFill="1" applyAlignment="1">
      <alignment horizontal="center" vertical="center" wrapText="1"/>
    </xf>
    <xf numFmtId="1" fontId="14" fillId="0" borderId="45" xfId="48" applyNumberFormat="1" applyFont="1" applyFill="1" applyBorder="1" applyAlignment="1">
      <alignment vertical="center"/>
    </xf>
    <xf numFmtId="1" fontId="14" fillId="0" borderId="0" xfId="48" applyNumberFormat="1" applyFont="1" applyFill="1" applyBorder="1" applyAlignment="1">
      <alignment horizontal="center" vertical="center"/>
    </xf>
    <xf numFmtId="1" fontId="11" fillId="0" borderId="0" xfId="48" applyNumberFormat="1" applyFont="1" applyFill="1" applyAlignment="1">
      <alignment vertical="center" wrapText="1"/>
    </xf>
    <xf numFmtId="1" fontId="12" fillId="0" borderId="0" xfId="48" applyNumberFormat="1" applyFont="1" applyFill="1" applyAlignment="1">
      <alignment vertical="center" wrapText="1"/>
    </xf>
    <xf numFmtId="3" fontId="12" fillId="0" borderId="0" xfId="48" applyNumberFormat="1" applyFont="1" applyFill="1" applyBorder="1" applyAlignment="1">
      <alignment horizontal="center" vertical="center" wrapText="1"/>
    </xf>
    <xf numFmtId="3" fontId="4" fillId="0" borderId="21" xfId="48" applyNumberFormat="1" applyFont="1" applyFill="1" applyBorder="1" applyAlignment="1">
      <alignment horizontal="center" vertical="center" wrapText="1"/>
    </xf>
    <xf numFmtId="3" fontId="134" fillId="0" borderId="0" xfId="48" applyNumberFormat="1" applyFont="1" applyFill="1" applyBorder="1" applyAlignment="1">
      <alignment horizontal="center" vertical="center" wrapText="1"/>
    </xf>
    <xf numFmtId="3" fontId="4" fillId="0" borderId="21" xfId="48" quotePrefix="1" applyNumberFormat="1" applyFont="1" applyFill="1" applyBorder="1" applyAlignment="1">
      <alignment horizontal="center" vertical="center" wrapText="1"/>
    </xf>
    <xf numFmtId="3" fontId="6" fillId="0" borderId="21" xfId="48" quotePrefix="1" applyNumberFormat="1" applyFont="1" applyFill="1" applyBorder="1" applyAlignment="1">
      <alignment horizontal="right" vertical="center" wrapText="1"/>
    </xf>
    <xf numFmtId="3" fontId="6" fillId="0" borderId="21" xfId="48" applyNumberFormat="1" applyFont="1" applyFill="1" applyBorder="1" applyAlignment="1">
      <alignment horizontal="right" vertical="center"/>
    </xf>
    <xf numFmtId="1" fontId="4" fillId="0" borderId="21" xfId="48" applyNumberFormat="1" applyFont="1" applyFill="1" applyBorder="1" applyAlignment="1">
      <alignment horizontal="center" vertical="center" wrapText="1"/>
    </xf>
    <xf numFmtId="3" fontId="4" fillId="0" borderId="21" xfId="48" applyNumberFormat="1" applyFont="1" applyFill="1" applyBorder="1" applyAlignment="1">
      <alignment horizontal="right" vertical="center"/>
    </xf>
    <xf numFmtId="1" fontId="4" fillId="0" borderId="21" xfId="48" applyNumberFormat="1" applyFont="1" applyFill="1" applyBorder="1" applyAlignment="1">
      <alignment horizontal="center" vertical="center"/>
    </xf>
    <xf numFmtId="1" fontId="4" fillId="0" borderId="0" xfId="48" applyNumberFormat="1" applyFont="1" applyFill="1" applyAlignment="1">
      <alignment horizontal="center" vertical="center"/>
    </xf>
    <xf numFmtId="0" fontId="11" fillId="0" borderId="0" xfId="42" applyFont="1" applyFill="1"/>
    <xf numFmtId="0" fontId="4" fillId="0" borderId="0" xfId="42" applyFont="1" applyFill="1" applyAlignment="1">
      <alignment horizontal="center"/>
    </xf>
    <xf numFmtId="49" fontId="6" fillId="0" borderId="21" xfId="0" applyNumberFormat="1" applyFont="1" applyFill="1" applyBorder="1" applyAlignment="1">
      <alignment horizontal="left" vertical="center" wrapText="1"/>
    </xf>
    <xf numFmtId="49" fontId="4" fillId="0" borderId="21" xfId="48" quotePrefix="1" applyNumberFormat="1" applyFont="1" applyFill="1" applyBorder="1" applyAlignment="1">
      <alignment horizontal="center" vertical="center"/>
    </xf>
    <xf numFmtId="3" fontId="4" fillId="0" borderId="86" xfId="48" quotePrefix="1" applyNumberFormat="1" applyFont="1" applyFill="1" applyBorder="1" applyAlignment="1">
      <alignment horizontal="center" vertical="center" wrapText="1"/>
    </xf>
    <xf numFmtId="3" fontId="6" fillId="0" borderId="86" xfId="48" applyNumberFormat="1" applyFont="1" applyFill="1" applyBorder="1" applyAlignment="1">
      <alignment horizontal="right" vertical="center"/>
    </xf>
    <xf numFmtId="3" fontId="4" fillId="0" borderId="86" xfId="48" applyNumberFormat="1" applyFont="1" applyFill="1" applyBorder="1" applyAlignment="1">
      <alignment horizontal="right" vertical="center"/>
    </xf>
    <xf numFmtId="3" fontId="134" fillId="0" borderId="13" xfId="48" applyNumberFormat="1" applyFont="1" applyFill="1" applyBorder="1" applyAlignment="1">
      <alignment horizontal="center" vertical="center" wrapText="1"/>
    </xf>
    <xf numFmtId="3" fontId="134" fillId="0" borderId="38"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3" fontId="6" fillId="0" borderId="79" xfId="48" applyNumberFormat="1" applyFont="1" applyFill="1" applyBorder="1" applyAlignment="1">
      <alignment horizontal="center" vertical="center" wrapText="1"/>
    </xf>
    <xf numFmtId="1" fontId="12" fillId="0" borderId="0" xfId="48" applyNumberFormat="1" applyFont="1" applyFill="1" applyAlignment="1">
      <alignment horizontal="center" vertical="center"/>
    </xf>
    <xf numFmtId="1" fontId="14" fillId="0" borderId="0" xfId="48" applyNumberFormat="1" applyFont="1" applyFill="1" applyAlignment="1">
      <alignment horizontal="center" vertical="center" wrapText="1"/>
    </xf>
    <xf numFmtId="3" fontId="6" fillId="0" borderId="83" xfId="48" applyNumberFormat="1" applyFont="1" applyFill="1" applyBorder="1" applyAlignment="1">
      <alignment horizontal="center" vertical="center" wrapText="1"/>
    </xf>
    <xf numFmtId="3" fontId="6" fillId="0" borderId="84" xfId="48"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10" fillId="0" borderId="21" xfId="0" applyFont="1" applyFill="1" applyBorder="1" applyAlignment="1">
      <alignment horizontal="center" vertical="center" wrapText="1"/>
    </xf>
    <xf numFmtId="0" fontId="4" fillId="0" borderId="78" xfId="0" applyFont="1" applyFill="1" applyBorder="1" applyAlignment="1">
      <alignment vertical="center" wrapText="1"/>
    </xf>
    <xf numFmtId="0" fontId="4" fillId="0" borderId="78" xfId="0" applyFont="1" applyBorder="1" applyAlignment="1">
      <alignment horizontal="center" vertical="center" wrapText="1"/>
    </xf>
    <xf numFmtId="0" fontId="4" fillId="0" borderId="78" xfId="0" applyFont="1" applyBorder="1" applyAlignment="1">
      <alignment vertical="center" wrapText="1"/>
    </xf>
    <xf numFmtId="3" fontId="6" fillId="0" borderId="81" xfId="48" applyNumberFormat="1" applyFont="1" applyFill="1" applyBorder="1" applyAlignment="1">
      <alignment horizontal="center" vertical="center" wrapText="1"/>
    </xf>
    <xf numFmtId="3" fontId="6" fillId="0" borderId="21" xfId="48" applyNumberFormat="1" applyFont="1" applyFill="1" applyBorder="1" applyAlignment="1">
      <alignment horizontal="center" vertical="center" wrapText="1"/>
    </xf>
    <xf numFmtId="1" fontId="4" fillId="0" borderId="78" xfId="48" applyNumberFormat="1" applyFont="1" applyFill="1" applyBorder="1" applyAlignment="1">
      <alignment horizontal="center" vertical="center" wrapText="1"/>
    </xf>
    <xf numFmtId="3" fontId="4" fillId="0" borderId="78" xfId="48" applyNumberFormat="1" applyFont="1" applyFill="1" applyBorder="1" applyAlignment="1">
      <alignment horizontal="right" vertical="center"/>
    </xf>
    <xf numFmtId="3" fontId="177" fillId="0" borderId="18" xfId="48" applyNumberFormat="1" applyFont="1" applyFill="1" applyBorder="1" applyAlignment="1">
      <alignment horizontal="center" vertical="center" wrapText="1"/>
    </xf>
    <xf numFmtId="3" fontId="177" fillId="0" borderId="85" xfId="48" applyNumberFormat="1" applyFont="1" applyFill="1" applyBorder="1" applyAlignment="1">
      <alignment horizontal="center" vertical="center" wrapText="1"/>
    </xf>
    <xf numFmtId="3" fontId="177" fillId="0" borderId="26" xfId="48" applyNumberFormat="1" applyFont="1" applyFill="1" applyBorder="1" applyAlignment="1">
      <alignment horizontal="center" vertical="center" wrapText="1"/>
    </xf>
    <xf numFmtId="3" fontId="35" fillId="0" borderId="21" xfId="48" applyNumberFormat="1" applyFont="1" applyFill="1" applyBorder="1" applyAlignment="1">
      <alignment horizontal="center" vertical="center" wrapText="1"/>
    </xf>
    <xf numFmtId="3" fontId="177" fillId="0" borderId="21" xfId="48" applyNumberFormat="1" applyFont="1" applyFill="1" applyBorder="1" applyAlignment="1">
      <alignment horizontal="center" vertical="center" wrapText="1"/>
    </xf>
    <xf numFmtId="3" fontId="35" fillId="0" borderId="0" xfId="48" applyNumberFormat="1" applyFont="1" applyFill="1" applyBorder="1" applyAlignment="1">
      <alignment horizontal="center" vertical="center" wrapText="1"/>
    </xf>
    <xf numFmtId="0" fontId="179" fillId="0" borderId="21" xfId="0" applyFont="1" applyFill="1" applyBorder="1" applyAlignment="1">
      <alignment vertical="center" wrapText="1"/>
    </xf>
    <xf numFmtId="1" fontId="4" fillId="0" borderId="21" xfId="48" applyNumberFormat="1" applyFont="1" applyFill="1" applyBorder="1" applyAlignment="1">
      <alignment vertical="center"/>
    </xf>
    <xf numFmtId="0" fontId="4" fillId="0" borderId="21" xfId="42" applyFont="1" applyFill="1" applyBorder="1"/>
    <xf numFmtId="0" fontId="6" fillId="0" borderId="21" xfId="2553" applyNumberFormat="1" applyFont="1" applyFill="1" applyBorder="1" applyAlignment="1">
      <alignment horizontal="left" vertical="center" wrapText="1"/>
    </xf>
    <xf numFmtId="0" fontId="7" fillId="0" borderId="21" xfId="2553" applyNumberFormat="1" applyFont="1" applyFill="1" applyBorder="1" applyAlignment="1">
      <alignment horizontal="left" vertical="center" wrapText="1"/>
    </xf>
    <xf numFmtId="0" fontId="4" fillId="0" borderId="21" xfId="2553" applyNumberFormat="1" applyFont="1" applyFill="1" applyBorder="1" applyAlignment="1">
      <alignment horizontal="left" vertical="center" wrapText="1"/>
    </xf>
    <xf numFmtId="0" fontId="4" fillId="0" borderId="78" xfId="2553" applyNumberFormat="1" applyFont="1" applyFill="1" applyBorder="1" applyAlignment="1">
      <alignment horizontal="left" vertical="center" wrapText="1"/>
    </xf>
    <xf numFmtId="1" fontId="6" fillId="0" borderId="21" xfId="48" applyNumberFormat="1" applyFont="1" applyFill="1" applyBorder="1" applyAlignment="1">
      <alignment horizontal="center" vertical="center"/>
    </xf>
    <xf numFmtId="0" fontId="6" fillId="0" borderId="21" xfId="42" applyFont="1" applyFill="1" applyBorder="1" applyAlignment="1">
      <alignment horizontal="center" vertical="center"/>
    </xf>
    <xf numFmtId="49" fontId="4" fillId="0" borderId="78" xfId="48" quotePrefix="1" applyNumberFormat="1" applyFont="1" applyFill="1" applyBorder="1" applyAlignment="1">
      <alignment horizontal="center" vertical="center"/>
    </xf>
    <xf numFmtId="3" fontId="6" fillId="0" borderId="21" xfId="42" applyNumberFormat="1" applyFont="1" applyFill="1" applyBorder="1" applyAlignment="1">
      <alignment horizontal="right" vertical="center"/>
    </xf>
    <xf numFmtId="3" fontId="7" fillId="0" borderId="21" xfId="42" applyNumberFormat="1" applyFont="1" applyFill="1" applyBorder="1" applyAlignment="1">
      <alignment horizontal="right" vertical="center"/>
    </xf>
    <xf numFmtId="3" fontId="7" fillId="0" borderId="21" xfId="48" applyNumberFormat="1" applyFont="1" applyFill="1" applyBorder="1" applyAlignment="1">
      <alignment horizontal="right" vertical="center"/>
    </xf>
    <xf numFmtId="3" fontId="6" fillId="0" borderId="21" xfId="48" applyNumberFormat="1" applyFont="1" applyFill="1" applyBorder="1" applyAlignment="1">
      <alignment horizontal="center" vertical="center"/>
    </xf>
    <xf numFmtId="3" fontId="4" fillId="0" borderId="21" xfId="48" applyNumberFormat="1" applyFont="1" applyFill="1" applyBorder="1" applyAlignment="1">
      <alignment horizontal="center" vertical="center"/>
    </xf>
    <xf numFmtId="0" fontId="4" fillId="0" borderId="21" xfId="42" applyFont="1" applyFill="1" applyBorder="1" applyAlignment="1">
      <alignment horizontal="center"/>
    </xf>
    <xf numFmtId="3" fontId="4" fillId="0" borderId="78" xfId="48" applyNumberFormat="1" applyFont="1" applyFill="1" applyBorder="1" applyAlignment="1">
      <alignment horizontal="center" vertical="center"/>
    </xf>
    <xf numFmtId="0" fontId="11" fillId="0" borderId="0" xfId="42" applyFont="1" applyFill="1" applyAlignment="1">
      <alignment horizontal="center"/>
    </xf>
    <xf numFmtId="49" fontId="4" fillId="0" borderId="0" xfId="48" quotePrefix="1" applyNumberFormat="1" applyFont="1" applyFill="1" applyBorder="1" applyAlignment="1">
      <alignment horizontal="center" vertical="center"/>
    </xf>
    <xf numFmtId="0" fontId="4" fillId="0" borderId="0" xfId="2553" applyNumberFormat="1" applyFont="1" applyFill="1" applyBorder="1" applyAlignment="1">
      <alignment horizontal="left" vertical="center" wrapText="1"/>
    </xf>
    <xf numFmtId="1" fontId="4" fillId="0" borderId="0" xfId="48" applyNumberFormat="1" applyFont="1" applyFill="1" applyBorder="1" applyAlignment="1">
      <alignment horizontal="center" vertical="center" wrapText="1"/>
    </xf>
    <xf numFmtId="3" fontId="4" fillId="0" borderId="0" xfId="48" applyNumberFormat="1" applyFont="1" applyFill="1" applyBorder="1" applyAlignment="1">
      <alignment horizontal="right" vertical="center"/>
    </xf>
    <xf numFmtId="3" fontId="4" fillId="0" borderId="0" xfId="48" applyNumberFormat="1" applyFont="1" applyFill="1" applyBorder="1" applyAlignment="1">
      <alignment horizontal="center" vertical="center"/>
    </xf>
    <xf numFmtId="1" fontId="4" fillId="0" borderId="0" xfId="48" applyNumberFormat="1" applyFont="1" applyFill="1" applyBorder="1" applyAlignment="1">
      <alignment horizontal="center" vertical="center"/>
    </xf>
    <xf numFmtId="1" fontId="14" fillId="48" borderId="88" xfId="48" applyNumberFormat="1" applyFont="1" applyFill="1" applyBorder="1" applyAlignment="1">
      <alignment vertical="center"/>
    </xf>
    <xf numFmtId="1" fontId="14" fillId="48" borderId="0" xfId="48" applyNumberFormat="1" applyFont="1" applyFill="1" applyBorder="1" applyAlignment="1">
      <alignment horizontal="center" vertical="center"/>
    </xf>
    <xf numFmtId="3" fontId="4" fillId="48" borderId="18" xfId="48" applyNumberFormat="1" applyFont="1" applyFill="1" applyBorder="1" applyAlignment="1">
      <alignment horizontal="center" vertical="center" wrapText="1"/>
    </xf>
    <xf numFmtId="3" fontId="4" fillId="48" borderId="85" xfId="48" applyNumberFormat="1" applyFont="1" applyFill="1" applyBorder="1" applyAlignment="1">
      <alignment horizontal="center" vertical="center" wrapText="1"/>
    </xf>
    <xf numFmtId="3" fontId="6" fillId="48" borderId="21" xfId="48" applyNumberFormat="1" applyFont="1" applyFill="1" applyBorder="1" applyAlignment="1">
      <alignment horizontal="right" vertical="center"/>
    </xf>
    <xf numFmtId="3" fontId="6" fillId="48" borderId="86" xfId="48" applyNumberFormat="1" applyFont="1" applyFill="1" applyBorder="1" applyAlignment="1">
      <alignment horizontal="right" vertical="center"/>
    </xf>
    <xf numFmtId="3" fontId="4" fillId="48" borderId="21" xfId="48" applyNumberFormat="1" applyFont="1" applyFill="1" applyBorder="1" applyAlignment="1">
      <alignment horizontal="right" vertical="center"/>
    </xf>
    <xf numFmtId="3" fontId="4" fillId="48" borderId="86" xfId="48" applyNumberFormat="1" applyFont="1" applyFill="1" applyBorder="1" applyAlignment="1">
      <alignment horizontal="right" vertical="center"/>
    </xf>
    <xf numFmtId="3" fontId="177" fillId="48" borderId="21" xfId="48" applyNumberFormat="1" applyFont="1" applyFill="1" applyBorder="1" applyAlignment="1">
      <alignment horizontal="right" vertical="center"/>
    </xf>
    <xf numFmtId="3" fontId="177" fillId="48" borderId="86" xfId="48" applyNumberFormat="1" applyFont="1" applyFill="1" applyBorder="1" applyAlignment="1">
      <alignment horizontal="right" vertical="center"/>
    </xf>
    <xf numFmtId="3" fontId="177" fillId="48" borderId="21" xfId="48" quotePrefix="1" applyNumberFormat="1" applyFont="1" applyFill="1" applyBorder="1" applyAlignment="1">
      <alignment vertical="center" wrapText="1"/>
    </xf>
    <xf numFmtId="3" fontId="177" fillId="48" borderId="21" xfId="2553" applyNumberFormat="1" applyFont="1" applyFill="1" applyBorder="1" applyAlignment="1">
      <alignment vertical="center"/>
    </xf>
    <xf numFmtId="0" fontId="11" fillId="48" borderId="0" xfId="42" applyFont="1" applyFill="1"/>
    <xf numFmtId="251" fontId="11" fillId="48" borderId="89" xfId="2556" applyNumberFormat="1" applyFont="1" applyFill="1" applyBorder="1" applyAlignment="1">
      <alignment horizontal="right" vertical="center" wrapText="1" readingOrder="1"/>
    </xf>
    <xf numFmtId="0" fontId="175" fillId="48" borderId="0" xfId="42" applyFont="1" applyFill="1"/>
    <xf numFmtId="3" fontId="185" fillId="48" borderId="21" xfId="48" applyNumberFormat="1" applyFont="1" applyFill="1" applyBorder="1" applyAlignment="1">
      <alignment horizontal="right" vertical="center"/>
    </xf>
    <xf numFmtId="0" fontId="139" fillId="48" borderId="0" xfId="42" applyFont="1" applyFill="1" applyAlignment="1">
      <alignment vertical="center"/>
    </xf>
    <xf numFmtId="0" fontId="4" fillId="48" borderId="0" xfId="42" applyFont="1" applyFill="1" applyAlignment="1">
      <alignment horizontal="center" vertical="center"/>
    </xf>
    <xf numFmtId="0" fontId="133" fillId="48" borderId="0" xfId="42" applyFont="1" applyFill="1" applyAlignment="1">
      <alignment vertical="center"/>
    </xf>
    <xf numFmtId="1" fontId="12" fillId="48" borderId="0" xfId="48" applyNumberFormat="1" applyFont="1" applyFill="1" applyAlignment="1">
      <alignment horizontal="center" vertical="center"/>
    </xf>
    <xf numFmtId="1" fontId="134" fillId="48" borderId="0" xfId="48" applyNumberFormat="1" applyFont="1" applyFill="1" applyAlignment="1">
      <alignment vertical="center" wrapText="1"/>
    </xf>
    <xf numFmtId="1" fontId="4" fillId="48" borderId="0" xfId="48" applyNumberFormat="1" applyFont="1" applyFill="1" applyAlignment="1">
      <alignment horizontal="center" vertical="center" wrapText="1"/>
    </xf>
    <xf numFmtId="1" fontId="14" fillId="48" borderId="0" xfId="48" applyNumberFormat="1" applyFont="1" applyFill="1" applyAlignment="1">
      <alignment horizontal="center" vertical="center" wrapText="1"/>
    </xf>
    <xf numFmtId="1" fontId="11" fillId="48" borderId="0" xfId="48" applyNumberFormat="1" applyFont="1" applyFill="1" applyAlignment="1">
      <alignment vertical="center" wrapText="1"/>
    </xf>
    <xf numFmtId="1" fontId="12" fillId="48" borderId="0" xfId="48" applyNumberFormat="1" applyFont="1" applyFill="1" applyAlignment="1">
      <alignment vertical="center" wrapText="1"/>
    </xf>
    <xf numFmtId="3" fontId="12" fillId="48" borderId="0" xfId="48" applyNumberFormat="1" applyFont="1" applyFill="1" applyBorder="1" applyAlignment="1">
      <alignment horizontal="center" vertical="center" wrapText="1"/>
    </xf>
    <xf numFmtId="3" fontId="4" fillId="48" borderId="26" xfId="48" applyNumberFormat="1" applyFont="1" applyFill="1" applyBorder="1" applyAlignment="1">
      <alignment horizontal="center" vertical="center" wrapText="1"/>
    </xf>
    <xf numFmtId="3" fontId="134" fillId="48" borderId="21" xfId="48" applyNumberFormat="1" applyFont="1" applyFill="1" applyBorder="1" applyAlignment="1">
      <alignment horizontal="center" vertical="center" wrapText="1"/>
    </xf>
    <xf numFmtId="3" fontId="4" fillId="48" borderId="21" xfId="48" applyNumberFormat="1" applyFont="1" applyFill="1" applyBorder="1" applyAlignment="1">
      <alignment horizontal="center" vertical="center" wrapText="1"/>
    </xf>
    <xf numFmtId="3" fontId="134" fillId="48" borderId="0" xfId="48" applyNumberFormat="1" applyFont="1" applyFill="1" applyBorder="1" applyAlignment="1">
      <alignment horizontal="center" vertical="center" wrapText="1"/>
    </xf>
    <xf numFmtId="1" fontId="4" fillId="48" borderId="21" xfId="48" applyNumberFormat="1" applyFont="1" applyFill="1" applyBorder="1" applyAlignment="1">
      <alignment horizontal="center" vertical="center"/>
    </xf>
    <xf numFmtId="1" fontId="139" fillId="48" borderId="0" xfId="48" applyNumberFormat="1" applyFont="1" applyFill="1" applyAlignment="1">
      <alignment vertical="center"/>
    </xf>
    <xf numFmtId="1" fontId="134" fillId="48" borderId="0" xfId="48" applyNumberFormat="1" applyFont="1" applyFill="1" applyAlignment="1">
      <alignment vertical="center"/>
    </xf>
    <xf numFmtId="1" fontId="177" fillId="48" borderId="21" xfId="48" applyNumberFormat="1" applyFont="1" applyFill="1" applyBorder="1" applyAlignment="1">
      <alignment horizontal="center" vertical="center"/>
    </xf>
    <xf numFmtId="1" fontId="35" fillId="48" borderId="0" xfId="48" applyNumberFormat="1" applyFont="1" applyFill="1" applyAlignment="1">
      <alignment vertical="center"/>
    </xf>
    <xf numFmtId="1" fontId="185" fillId="48" borderId="21" xfId="48" applyNumberFormat="1" applyFont="1" applyFill="1" applyBorder="1" applyAlignment="1">
      <alignment horizontal="center" vertical="center"/>
    </xf>
    <xf numFmtId="1" fontId="186" fillId="48" borderId="0" xfId="48" applyNumberFormat="1" applyFont="1" applyFill="1" applyAlignment="1">
      <alignment vertical="center"/>
    </xf>
    <xf numFmtId="0" fontId="4" fillId="48" borderId="0" xfId="42" applyFont="1" applyFill="1" applyAlignment="1">
      <alignment horizontal="center"/>
    </xf>
    <xf numFmtId="0" fontId="183" fillId="48" borderId="0" xfId="42" applyFont="1" applyFill="1" applyAlignment="1">
      <alignment horizontal="center"/>
    </xf>
    <xf numFmtId="0" fontId="4" fillId="48" borderId="0" xfId="0" applyFont="1" applyFill="1" applyAlignment="1">
      <alignment horizontal="center"/>
    </xf>
    <xf numFmtId="0" fontId="4" fillId="48" borderId="0" xfId="0" applyFont="1" applyFill="1"/>
    <xf numFmtId="0" fontId="6" fillId="48" borderId="89" xfId="0" applyFont="1" applyFill="1" applyBorder="1" applyAlignment="1">
      <alignment horizontal="center" vertical="center" wrapText="1"/>
    </xf>
    <xf numFmtId="0" fontId="6" fillId="48" borderId="89" xfId="0" applyFont="1" applyFill="1" applyBorder="1" applyAlignment="1">
      <alignment horizontal="left" vertical="center" wrapText="1"/>
    </xf>
    <xf numFmtId="0" fontId="4" fillId="48" borderId="89" xfId="0" applyFont="1" applyFill="1" applyBorder="1" applyAlignment="1">
      <alignment horizontal="center" vertical="center" wrapText="1"/>
    </xf>
    <xf numFmtId="41" fontId="4" fillId="48" borderId="89" xfId="2554" applyNumberFormat="1" applyFont="1" applyFill="1" applyBorder="1" applyAlignment="1">
      <alignment horizontal="center" vertical="center" wrapText="1"/>
    </xf>
    <xf numFmtId="0" fontId="4" fillId="48" borderId="89" xfId="2553" applyNumberFormat="1" applyFont="1" applyFill="1" applyBorder="1" applyAlignment="1">
      <alignment horizontal="center" vertical="center" wrapText="1"/>
    </xf>
    <xf numFmtId="0" fontId="6" fillId="48" borderId="89" xfId="2553" applyNumberFormat="1" applyFont="1" applyFill="1" applyBorder="1" applyAlignment="1">
      <alignment horizontal="center" vertical="center" wrapText="1"/>
    </xf>
    <xf numFmtId="0" fontId="6" fillId="48" borderId="89" xfId="2553" applyNumberFormat="1" applyFont="1" applyFill="1" applyBorder="1" applyAlignment="1">
      <alignment horizontal="left" vertical="center" wrapText="1"/>
    </xf>
    <xf numFmtId="41" fontId="6" fillId="48" borderId="89" xfId="2554" applyNumberFormat="1" applyFont="1" applyFill="1" applyBorder="1" applyAlignment="1">
      <alignment horizontal="center" vertical="center" wrapText="1" readingOrder="1"/>
    </xf>
    <xf numFmtId="3" fontId="6" fillId="48" borderId="89" xfId="2553" quotePrefix="1" applyNumberFormat="1" applyFont="1" applyFill="1" applyBorder="1" applyAlignment="1">
      <alignment horizontal="right" vertical="center" wrapText="1"/>
    </xf>
    <xf numFmtId="3" fontId="6" fillId="48" borderId="89" xfId="0" applyNumberFormat="1" applyFont="1" applyFill="1" applyBorder="1" applyAlignment="1">
      <alignment horizontal="right" vertical="center" wrapText="1"/>
    </xf>
    <xf numFmtId="3" fontId="4" fillId="48" borderId="89" xfId="2553" applyNumberFormat="1" applyFont="1" applyFill="1" applyBorder="1" applyAlignment="1">
      <alignment horizontal="right" vertical="center" wrapText="1"/>
    </xf>
    <xf numFmtId="3" fontId="4" fillId="48" borderId="89" xfId="0" applyNumberFormat="1" applyFont="1" applyFill="1" applyBorder="1" applyAlignment="1">
      <alignment horizontal="right" vertical="center" wrapText="1"/>
    </xf>
    <xf numFmtId="0" fontId="6" fillId="48" borderId="89" xfId="0" applyFont="1" applyFill="1" applyBorder="1" applyAlignment="1">
      <alignment vertical="center" wrapText="1"/>
    </xf>
    <xf numFmtId="1" fontId="4" fillId="48" borderId="89" xfId="2553" applyNumberFormat="1" applyFont="1" applyFill="1" applyBorder="1" applyAlignment="1">
      <alignment horizontal="center" vertical="center" wrapText="1"/>
    </xf>
    <xf numFmtId="41" fontId="4" fillId="48" borderId="89" xfId="2554" applyNumberFormat="1" applyFont="1" applyFill="1" applyBorder="1" applyAlignment="1">
      <alignment horizontal="center" vertical="center" wrapText="1" readingOrder="1"/>
    </xf>
    <xf numFmtId="0" fontId="177" fillId="48" borderId="89" xfId="0" applyFont="1" applyFill="1" applyBorder="1" applyAlignment="1">
      <alignment horizontal="center" vertical="center" wrapText="1"/>
    </xf>
    <xf numFmtId="1" fontId="177" fillId="48" borderId="89" xfId="48" applyNumberFormat="1" applyFont="1" applyFill="1" applyBorder="1" applyAlignment="1">
      <alignment vertical="center" wrapText="1"/>
    </xf>
    <xf numFmtId="1" fontId="177" fillId="48" borderId="89" xfId="48" applyNumberFormat="1" applyFont="1" applyFill="1" applyBorder="1" applyAlignment="1">
      <alignment horizontal="center" vertical="center" wrapText="1"/>
    </xf>
    <xf numFmtId="3" fontId="177" fillId="48" borderId="89" xfId="48" applyNumberFormat="1" applyFont="1" applyFill="1" applyBorder="1" applyAlignment="1">
      <alignment vertical="center"/>
    </xf>
    <xf numFmtId="3" fontId="4" fillId="48" borderId="89" xfId="0" applyNumberFormat="1" applyFont="1" applyFill="1" applyBorder="1" applyAlignment="1">
      <alignment horizontal="center" vertical="center" wrapText="1"/>
    </xf>
    <xf numFmtId="0" fontId="4" fillId="48" borderId="89" xfId="2556" applyFont="1" applyFill="1" applyBorder="1" applyAlignment="1">
      <alignment horizontal="left" vertical="center" wrapText="1"/>
    </xf>
    <xf numFmtId="3" fontId="183" fillId="48" borderId="90" xfId="48" applyNumberFormat="1" applyFont="1" applyFill="1" applyBorder="1" applyAlignment="1">
      <alignment horizontal="left" vertical="center" wrapText="1"/>
    </xf>
    <xf numFmtId="3" fontId="183" fillId="48" borderId="90" xfId="48" quotePrefix="1" applyNumberFormat="1" applyFont="1" applyFill="1" applyBorder="1" applyAlignment="1">
      <alignment horizontal="center" vertical="center" wrapText="1"/>
    </xf>
    <xf numFmtId="3" fontId="183" fillId="48" borderId="90" xfId="48" quotePrefix="1" applyNumberFormat="1" applyFont="1" applyFill="1" applyBorder="1" applyAlignment="1">
      <alignment vertical="center" wrapText="1"/>
    </xf>
    <xf numFmtId="3" fontId="183" fillId="48" borderId="90" xfId="2552" applyNumberFormat="1" applyFont="1" applyFill="1" applyBorder="1" applyAlignment="1">
      <alignment vertical="center" wrapText="1"/>
    </xf>
    <xf numFmtId="3" fontId="183" fillId="48" borderId="90" xfId="48" applyNumberFormat="1" applyFont="1" applyFill="1" applyBorder="1" applyAlignment="1">
      <alignment horizontal="right" vertical="center"/>
    </xf>
    <xf numFmtId="3" fontId="6" fillId="48" borderId="83" xfId="0" applyNumberFormat="1" applyFont="1" applyFill="1" applyBorder="1" applyAlignment="1">
      <alignment horizontal="center" vertical="center" wrapText="1"/>
    </xf>
    <xf numFmtId="0" fontId="4" fillId="49" borderId="0" xfId="0" applyFont="1" applyFill="1" applyAlignment="1">
      <alignment horizontal="left" vertical="center" wrapText="1"/>
    </xf>
    <xf numFmtId="258" fontId="4" fillId="48" borderId="89" xfId="0" applyNumberFormat="1" applyFont="1" applyFill="1" applyBorder="1" applyAlignment="1">
      <alignment horizontal="center" vertical="center" wrapText="1"/>
    </xf>
    <xf numFmtId="3" fontId="6" fillId="48" borderId="89" xfId="48" applyNumberFormat="1" applyFont="1" applyFill="1" applyBorder="1" applyAlignment="1">
      <alignment horizontal="right" vertical="center"/>
    </xf>
    <xf numFmtId="3" fontId="4" fillId="48" borderId="89" xfId="48" applyNumberFormat="1" applyFont="1" applyFill="1" applyBorder="1" applyAlignment="1">
      <alignment horizontal="right" vertical="center"/>
    </xf>
    <xf numFmtId="3" fontId="4" fillId="48" borderId="89" xfId="2553" quotePrefix="1" applyNumberFormat="1" applyFont="1" applyFill="1" applyBorder="1" applyAlignment="1">
      <alignment horizontal="center" vertical="center" wrapText="1"/>
    </xf>
    <xf numFmtId="3" fontId="4" fillId="48" borderId="89" xfId="2553" applyNumberFormat="1" applyFont="1" applyFill="1" applyBorder="1" applyAlignment="1">
      <alignment horizontal="left" vertical="center" wrapText="1"/>
    </xf>
    <xf numFmtId="3" fontId="4" fillId="48" borderId="89" xfId="2553" applyNumberFormat="1" applyFont="1" applyFill="1" applyBorder="1" applyAlignment="1">
      <alignment horizontal="center" vertical="center" wrapText="1"/>
    </xf>
    <xf numFmtId="3" fontId="4" fillId="48" borderId="89" xfId="2553" applyNumberFormat="1" applyFont="1" applyFill="1" applyBorder="1" applyAlignment="1">
      <alignment vertical="center" wrapText="1"/>
    </xf>
    <xf numFmtId="3" fontId="4" fillId="48" borderId="89" xfId="2552" applyNumberFormat="1" applyFont="1" applyFill="1" applyBorder="1" applyAlignment="1">
      <alignment vertical="center" wrapText="1"/>
    </xf>
    <xf numFmtId="3" fontId="4" fillId="48" borderId="89" xfId="48" applyNumberFormat="1" applyFont="1" applyFill="1" applyBorder="1" applyAlignment="1">
      <alignment vertical="center"/>
    </xf>
    <xf numFmtId="1" fontId="6" fillId="48" borderId="89" xfId="48" applyNumberFormat="1" applyFont="1" applyFill="1" applyBorder="1" applyAlignment="1">
      <alignment horizontal="center" vertical="center"/>
    </xf>
    <xf numFmtId="0" fontId="188" fillId="0" borderId="0" xfId="0" applyFont="1"/>
    <xf numFmtId="259" fontId="188" fillId="50" borderId="0" xfId="0" applyNumberFormat="1" applyFont="1" applyFill="1"/>
    <xf numFmtId="43" fontId="188" fillId="0" borderId="0" xfId="2549" applyFont="1"/>
    <xf numFmtId="0" fontId="169" fillId="0" borderId="0" xfId="0" applyFont="1" applyAlignment="1">
      <alignment horizontal="right"/>
    </xf>
    <xf numFmtId="259" fontId="11" fillId="50" borderId="0" xfId="1350" applyNumberFormat="1" applyFont="1" applyFill="1" applyAlignment="1">
      <alignment vertical="center" wrapText="1"/>
    </xf>
    <xf numFmtId="43" fontId="11" fillId="0" borderId="0" xfId="2549" applyFont="1" applyAlignment="1">
      <alignment vertical="center" wrapText="1"/>
    </xf>
    <xf numFmtId="260" fontId="11" fillId="0" borderId="0" xfId="1350" applyNumberFormat="1" applyFont="1" applyAlignment="1">
      <alignment vertical="center" wrapText="1"/>
    </xf>
    <xf numFmtId="260" fontId="14" fillId="0" borderId="0" xfId="1350" applyNumberFormat="1" applyFont="1" applyAlignment="1">
      <alignment horizontal="center" vertical="center" wrapText="1"/>
    </xf>
    <xf numFmtId="259" fontId="14" fillId="0" borderId="0" xfId="1350" applyNumberFormat="1" applyFont="1" applyAlignment="1">
      <alignment horizontal="center" vertical="center" wrapText="1"/>
    </xf>
    <xf numFmtId="260" fontId="12" fillId="0" borderId="18" xfId="1350" applyNumberFormat="1" applyFont="1" applyBorder="1" applyAlignment="1">
      <alignment horizontal="center" vertical="center" wrapText="1"/>
    </xf>
    <xf numFmtId="259" fontId="12" fillId="50" borderId="18" xfId="2563" applyNumberFormat="1" applyFont="1" applyFill="1" applyBorder="1" applyAlignment="1" applyProtection="1">
      <alignment horizontal="right" vertical="center" wrapText="1"/>
    </xf>
    <xf numFmtId="251" fontId="12" fillId="0" borderId="18" xfId="2549" applyNumberFormat="1" applyFont="1" applyFill="1" applyBorder="1" applyAlignment="1">
      <alignment horizontal="right" vertical="center" wrapText="1"/>
    </xf>
    <xf numFmtId="251" fontId="12" fillId="0" borderId="18" xfId="2563" applyNumberFormat="1" applyFont="1" applyFill="1" applyBorder="1" applyAlignment="1">
      <alignment horizontal="right" vertical="center" wrapText="1"/>
    </xf>
    <xf numFmtId="3" fontId="12" fillId="0" borderId="18" xfId="1350" applyNumberFormat="1" applyFont="1" applyBorder="1" applyAlignment="1">
      <alignment vertical="center" wrapText="1"/>
    </xf>
    <xf numFmtId="260" fontId="12" fillId="0" borderId="89" xfId="1350" applyNumberFormat="1" applyFont="1" applyBorder="1" applyAlignment="1">
      <alignment horizontal="center" vertical="center" wrapText="1"/>
    </xf>
    <xf numFmtId="260" fontId="12" fillId="0" borderId="89" xfId="1350" applyNumberFormat="1" applyFont="1" applyBorder="1" applyAlignment="1">
      <alignment horizontal="left" vertical="center" wrapText="1"/>
    </xf>
    <xf numFmtId="259" fontId="12" fillId="50" borderId="89" xfId="2563" applyNumberFormat="1" applyFont="1" applyFill="1" applyBorder="1" applyAlignment="1" applyProtection="1">
      <alignment horizontal="right" vertical="center" wrapText="1"/>
    </xf>
    <xf numFmtId="251" fontId="12" fillId="0" borderId="89" xfId="2549" applyNumberFormat="1" applyFont="1" applyFill="1" applyBorder="1" applyAlignment="1">
      <alignment horizontal="right" vertical="center" wrapText="1"/>
    </xf>
    <xf numFmtId="251" fontId="12" fillId="0" borderId="89" xfId="2563" applyNumberFormat="1" applyFont="1" applyFill="1" applyBorder="1" applyAlignment="1">
      <alignment horizontal="right" vertical="center" wrapText="1"/>
    </xf>
    <xf numFmtId="43" fontId="12" fillId="0" borderId="89" xfId="2563" applyFont="1" applyFill="1" applyBorder="1" applyAlignment="1">
      <alignment vertical="center" wrapText="1"/>
    </xf>
    <xf numFmtId="37" fontId="11" fillId="0" borderId="89" xfId="1350" applyNumberFormat="1" applyFont="1" applyBorder="1" applyAlignment="1">
      <alignment horizontal="center" vertical="center" wrapText="1"/>
    </xf>
    <xf numFmtId="260" fontId="11" fillId="0" borderId="89" xfId="1350" applyNumberFormat="1" applyFont="1" applyBorder="1" applyAlignment="1">
      <alignment vertical="center" wrapText="1"/>
    </xf>
    <xf numFmtId="259" fontId="11" fillId="50" borderId="89" xfId="2563" applyNumberFormat="1" applyFont="1" applyFill="1" applyBorder="1" applyAlignment="1" applyProtection="1">
      <alignment horizontal="right" vertical="center" wrapText="1"/>
    </xf>
    <xf numFmtId="251" fontId="11" fillId="0" borderId="89" xfId="2549" applyNumberFormat="1" applyFont="1" applyBorder="1" applyAlignment="1">
      <alignment horizontal="center" vertical="center" wrapText="1"/>
    </xf>
    <xf numFmtId="251" fontId="11" fillId="0" borderId="89" xfId="2563" applyNumberFormat="1" applyFont="1" applyBorder="1" applyAlignment="1">
      <alignment horizontal="center" vertical="center" wrapText="1"/>
    </xf>
    <xf numFmtId="3" fontId="11" fillId="0" borderId="89" xfId="1350" applyNumberFormat="1" applyFont="1" applyBorder="1" applyAlignment="1">
      <alignment horizontal="left" vertical="center" wrapText="1"/>
    </xf>
    <xf numFmtId="251" fontId="11" fillId="0" borderId="89" xfId="2549" applyNumberFormat="1" applyFont="1" applyFill="1" applyBorder="1" applyAlignment="1">
      <alignment horizontal="right" vertical="center" wrapText="1"/>
    </xf>
    <xf numFmtId="251" fontId="11" fillId="0" borderId="89" xfId="2563" applyNumberFormat="1" applyFont="1" applyFill="1" applyBorder="1" applyAlignment="1">
      <alignment horizontal="right" vertical="center" wrapText="1"/>
    </xf>
    <xf numFmtId="260" fontId="12" fillId="0" borderId="89" xfId="1350" applyNumberFormat="1" applyFont="1" applyBorder="1" applyAlignment="1">
      <alignment vertical="center" wrapText="1"/>
    </xf>
    <xf numFmtId="3" fontId="12" fillId="0" borderId="89" xfId="1350" applyNumberFormat="1" applyFont="1" applyBorder="1" applyAlignment="1">
      <alignment horizontal="left" vertical="center" wrapText="1"/>
    </xf>
    <xf numFmtId="3" fontId="11" fillId="0" borderId="89" xfId="1350" applyNumberFormat="1" applyFont="1" applyBorder="1" applyAlignment="1">
      <alignment vertical="center" wrapText="1"/>
    </xf>
    <xf numFmtId="259" fontId="11" fillId="50" borderId="89" xfId="48" quotePrefix="1" applyNumberFormat="1" applyFont="1" applyFill="1" applyBorder="1" applyAlignment="1" applyProtection="1">
      <alignment vertical="center" wrapText="1"/>
    </xf>
    <xf numFmtId="260" fontId="11" fillId="0" borderId="90" xfId="1350" applyNumberFormat="1" applyFont="1" applyBorder="1" applyAlignment="1">
      <alignment vertical="center" wrapText="1"/>
    </xf>
    <xf numFmtId="259" fontId="11" fillId="50" borderId="90" xfId="2563" applyNumberFormat="1" applyFont="1" applyFill="1" applyBorder="1" applyAlignment="1" applyProtection="1">
      <alignment vertical="center" wrapText="1"/>
    </xf>
    <xf numFmtId="259" fontId="11" fillId="50" borderId="90" xfId="1350" applyNumberFormat="1" applyFont="1" applyFill="1" applyBorder="1" applyAlignment="1" applyProtection="1">
      <alignment vertical="center" wrapText="1"/>
    </xf>
    <xf numFmtId="43" fontId="11" fillId="0" borderId="90" xfId="2549" applyFont="1" applyFill="1" applyBorder="1" applyAlignment="1">
      <alignment vertical="center" wrapText="1"/>
    </xf>
    <xf numFmtId="251" fontId="11" fillId="0" borderId="90" xfId="2563" applyNumberFormat="1" applyFont="1" applyFill="1" applyBorder="1" applyAlignment="1">
      <alignment vertical="center" wrapText="1"/>
    </xf>
    <xf numFmtId="3" fontId="11" fillId="0" borderId="90" xfId="1350" applyNumberFormat="1" applyFont="1" applyBorder="1" applyAlignment="1">
      <alignment vertical="center" wrapText="1"/>
    </xf>
    <xf numFmtId="0" fontId="134" fillId="0" borderId="0" xfId="2565" applyFont="1" applyFill="1" applyBorder="1"/>
    <xf numFmtId="0" fontId="139" fillId="0" borderId="0" xfId="2565" applyFont="1" applyFill="1" applyBorder="1" applyAlignment="1">
      <alignment vertical="center"/>
    </xf>
    <xf numFmtId="0" fontId="134" fillId="0" borderId="0" xfId="2565" applyFont="1" applyFill="1" applyBorder="1" applyAlignment="1">
      <alignment vertical="center"/>
    </xf>
    <xf numFmtId="0" fontId="11" fillId="0" borderId="0" xfId="2565" applyFont="1" applyFill="1" applyBorder="1" applyAlignment="1">
      <alignment horizontal="center" vertical="center" wrapText="1"/>
    </xf>
    <xf numFmtId="0" fontId="11" fillId="0" borderId="0" xfId="2565" applyFont="1" applyFill="1" applyBorder="1"/>
    <xf numFmtId="49" fontId="12" fillId="0" borderId="18" xfId="2566" applyNumberFormat="1" applyFont="1" applyBorder="1" applyAlignment="1">
      <alignment horizontal="center" vertical="center" wrapText="1"/>
    </xf>
    <xf numFmtId="41" fontId="11" fillId="0" borderId="0" xfId="2565" applyNumberFormat="1" applyFont="1" applyFill="1" applyBorder="1"/>
    <xf numFmtId="1" fontId="11" fillId="0" borderId="89" xfId="2566" applyNumberFormat="1" applyFont="1" applyBorder="1" applyAlignment="1">
      <alignment horizontal="center" vertical="center"/>
    </xf>
    <xf numFmtId="49" fontId="11" fillId="0" borderId="89" xfId="2566" applyNumberFormat="1" applyFont="1" applyBorder="1" applyAlignment="1">
      <alignment horizontal="left" vertical="center" wrapText="1"/>
    </xf>
    <xf numFmtId="251" fontId="11" fillId="0" borderId="89" xfId="2567" applyNumberFormat="1" applyFont="1" applyFill="1" applyBorder="1" applyAlignment="1">
      <alignment horizontal="center" vertical="center" wrapText="1"/>
    </xf>
    <xf numFmtId="49" fontId="11" fillId="0" borderId="89" xfId="2566" applyNumberFormat="1" applyFont="1" applyBorder="1" applyAlignment="1">
      <alignment horizontal="left" vertical="center"/>
    </xf>
    <xf numFmtId="0" fontId="11" fillId="0" borderId="90" xfId="2566" quotePrefix="1" applyFont="1" applyBorder="1" applyAlignment="1">
      <alignment vertical="center"/>
    </xf>
    <xf numFmtId="0" fontId="14" fillId="0" borderId="90" xfId="2566" quotePrefix="1" applyFont="1" applyBorder="1" applyAlignment="1">
      <alignment horizontal="left" vertical="center" wrapText="1"/>
    </xf>
    <xf numFmtId="0" fontId="11" fillId="0" borderId="90" xfId="2566" applyFont="1" applyBorder="1"/>
    <xf numFmtId="0" fontId="14" fillId="0" borderId="0" xfId="2565" quotePrefix="1" applyFont="1" applyFill="1" applyBorder="1" applyAlignment="1">
      <alignment horizontal="left" vertical="center" wrapText="1"/>
    </xf>
    <xf numFmtId="0" fontId="14" fillId="0" borderId="0" xfId="2565" applyFont="1" applyFill="1" applyBorder="1" applyAlignment="1">
      <alignment horizontal="left" vertical="center" wrapText="1"/>
    </xf>
    <xf numFmtId="3" fontId="177" fillId="48" borderId="89" xfId="2553" applyNumberFormat="1" applyFont="1" applyFill="1" applyBorder="1" applyAlignment="1">
      <alignment horizontal="center" vertical="center" wrapText="1"/>
    </xf>
    <xf numFmtId="3" fontId="177" fillId="48" borderId="89" xfId="48" quotePrefix="1" applyNumberFormat="1" applyFont="1" applyFill="1" applyBorder="1" applyAlignment="1">
      <alignment horizontal="center" vertical="center" wrapText="1"/>
    </xf>
    <xf numFmtId="3" fontId="4" fillId="48" borderId="89" xfId="48" applyNumberFormat="1" applyFont="1" applyFill="1" applyBorder="1" applyAlignment="1">
      <alignment horizontal="center" vertical="center" wrapText="1"/>
    </xf>
    <xf numFmtId="3" fontId="183" fillId="48" borderId="90" xfId="48" applyNumberFormat="1" applyFont="1" applyFill="1" applyBorder="1" applyAlignment="1">
      <alignment horizontal="center" vertical="center" wrapText="1"/>
    </xf>
    <xf numFmtId="0" fontId="11" fillId="48" borderId="0" xfId="42" applyFont="1" applyFill="1" applyAlignment="1">
      <alignment horizontal="center" vertical="center" wrapText="1"/>
    </xf>
    <xf numFmtId="3" fontId="4" fillId="48" borderId="89" xfId="2552" applyNumberFormat="1" applyFont="1" applyFill="1" applyBorder="1" applyAlignment="1">
      <alignment horizontal="center" vertical="center" wrapText="1"/>
    </xf>
    <xf numFmtId="251" fontId="12" fillId="0" borderId="18" xfId="2567" applyNumberFormat="1" applyFont="1" applyFill="1" applyBorder="1" applyAlignment="1">
      <alignment horizontal="center" vertical="center" wrapText="1"/>
    </xf>
    <xf numFmtId="3" fontId="12" fillId="0" borderId="0" xfId="2565" applyNumberFormat="1" applyFont="1" applyFill="1" applyBorder="1" applyAlignment="1">
      <alignment horizontal="center" vertical="center" wrapText="1"/>
    </xf>
    <xf numFmtId="0" fontId="12" fillId="0" borderId="0" xfId="2565" applyFont="1" applyFill="1" applyBorder="1"/>
    <xf numFmtId="49" fontId="13" fillId="0" borderId="89" xfId="2566" applyNumberFormat="1" applyFont="1" applyBorder="1" applyAlignment="1">
      <alignment horizontal="center" vertical="center"/>
    </xf>
    <xf numFmtId="49" fontId="13" fillId="0" borderId="89" xfId="2566" applyNumberFormat="1" applyFont="1" applyBorder="1" applyAlignment="1">
      <alignment horizontal="left" vertical="center" wrapText="1"/>
    </xf>
    <xf numFmtId="251" fontId="13" fillId="0" borderId="89" xfId="2549" applyNumberFormat="1" applyFont="1" applyFill="1" applyBorder="1" applyAlignment="1">
      <alignment horizontal="right" vertical="center" wrapText="1"/>
    </xf>
    <xf numFmtId="251" fontId="13" fillId="0" borderId="89" xfId="2567" applyNumberFormat="1" applyFont="1" applyFill="1" applyBorder="1" applyAlignment="1" applyProtection="1">
      <alignment horizontal="center" vertical="center" wrapText="1"/>
      <protection locked="0"/>
    </xf>
    <xf numFmtId="41" fontId="13" fillId="0" borderId="0" xfId="2565" applyNumberFormat="1" applyFont="1" applyFill="1" applyBorder="1"/>
    <xf numFmtId="0" fontId="13" fillId="0" borderId="0" xfId="2565" applyFont="1" applyFill="1" applyBorder="1"/>
    <xf numFmtId="0" fontId="4" fillId="48" borderId="90" xfId="0" applyFont="1" applyFill="1" applyBorder="1" applyAlignment="1">
      <alignment horizontal="center" vertical="center"/>
    </xf>
    <xf numFmtId="1" fontId="4" fillId="48" borderId="90" xfId="48" applyNumberFormat="1" applyFont="1" applyFill="1" applyBorder="1" applyAlignment="1">
      <alignment horizontal="left" vertical="center" wrapText="1"/>
    </xf>
    <xf numFmtId="0" fontId="4" fillId="48" borderId="90" xfId="0" applyFont="1" applyFill="1" applyBorder="1" applyAlignment="1">
      <alignment horizontal="center" vertical="center" wrapText="1"/>
    </xf>
    <xf numFmtId="257" fontId="4" fillId="48" borderId="90" xfId="2554" applyNumberFormat="1" applyFont="1" applyFill="1" applyBorder="1" applyAlignment="1">
      <alignment horizontal="center" vertical="center" wrapText="1"/>
    </xf>
    <xf numFmtId="49" fontId="4" fillId="48" borderId="90" xfId="2558" applyNumberFormat="1" applyFont="1" applyFill="1" applyBorder="1" applyAlignment="1">
      <alignment horizontal="center" vertical="center" wrapText="1" readingOrder="1"/>
    </xf>
    <xf numFmtId="3" fontId="4" fillId="48" borderId="90" xfId="0" applyNumberFormat="1" applyFont="1" applyFill="1" applyBorder="1" applyAlignment="1">
      <alignment horizontal="right" vertical="center" wrapText="1"/>
    </xf>
    <xf numFmtId="0" fontId="9" fillId="48" borderId="0" xfId="0" applyFont="1" applyFill="1"/>
    <xf numFmtId="0" fontId="6" fillId="48" borderId="0" xfId="0" applyFont="1" applyFill="1"/>
    <xf numFmtId="0" fontId="4" fillId="48" borderId="0" xfId="0" applyFont="1" applyFill="1" applyAlignment="1">
      <alignment vertical="center" wrapText="1"/>
    </xf>
    <xf numFmtId="0" fontId="6" fillId="48" borderId="11" xfId="0" applyFont="1" applyFill="1" applyBorder="1" applyAlignment="1">
      <alignment vertical="center" wrapText="1"/>
    </xf>
    <xf numFmtId="0" fontId="6" fillId="48" borderId="10" xfId="0" applyFont="1" applyFill="1" applyBorder="1" applyAlignment="1">
      <alignment vertical="center" wrapText="1"/>
    </xf>
    <xf numFmtId="0" fontId="6" fillId="48" borderId="0" xfId="0" applyFont="1" applyFill="1" applyBorder="1" applyAlignment="1">
      <alignment vertical="center" wrapText="1"/>
    </xf>
    <xf numFmtId="0" fontId="6" fillId="48" borderId="0" xfId="0" applyFont="1" applyFill="1" applyAlignment="1">
      <alignment horizontal="center" vertical="center" wrapText="1"/>
    </xf>
    <xf numFmtId="0" fontId="4" fillId="48" borderId="0" xfId="0" applyFont="1" applyFill="1" applyAlignment="1">
      <alignment horizontal="center" vertical="center" wrapText="1"/>
    </xf>
    <xf numFmtId="0" fontId="184" fillId="48" borderId="0" xfId="0" applyFont="1" applyFill="1" applyAlignment="1">
      <alignment horizontal="center" vertical="center" wrapText="1"/>
    </xf>
    <xf numFmtId="0" fontId="6" fillId="48" borderId="0" xfId="0" applyFont="1" applyFill="1" applyAlignment="1">
      <alignment vertical="center" wrapText="1"/>
    </xf>
    <xf numFmtId="0" fontId="7" fillId="48" borderId="0" xfId="0" applyFont="1" applyFill="1" applyAlignment="1">
      <alignment vertical="center" wrapText="1"/>
    </xf>
    <xf numFmtId="0" fontId="7" fillId="48" borderId="90" xfId="0" applyFont="1" applyFill="1" applyBorder="1" applyAlignment="1">
      <alignment horizontal="center" vertical="center" wrapText="1"/>
    </xf>
    <xf numFmtId="3" fontId="6" fillId="48" borderId="89" xfId="2552" applyNumberFormat="1" applyFont="1" applyFill="1" applyBorder="1" applyAlignment="1">
      <alignment vertical="center" wrapText="1"/>
    </xf>
    <xf numFmtId="3" fontId="6" fillId="48" borderId="89" xfId="2553" applyNumberFormat="1" applyFont="1" applyFill="1" applyBorder="1" applyAlignment="1">
      <alignment vertical="center"/>
    </xf>
    <xf numFmtId="3" fontId="177" fillId="48" borderId="89" xfId="2553" applyNumberFormat="1" applyFont="1" applyFill="1" applyBorder="1" applyAlignment="1">
      <alignment vertical="center" wrapText="1"/>
    </xf>
    <xf numFmtId="3" fontId="7" fillId="48" borderId="89" xfId="48" quotePrefix="1" applyNumberFormat="1" applyFont="1" applyFill="1" applyBorder="1" applyAlignment="1">
      <alignment vertical="center" wrapText="1"/>
    </xf>
    <xf numFmtId="3" fontId="177" fillId="48" borderId="89" xfId="48" quotePrefix="1" applyNumberFormat="1" applyFont="1" applyFill="1" applyBorder="1" applyAlignment="1">
      <alignment vertical="center" wrapText="1"/>
    </xf>
    <xf numFmtId="3" fontId="7" fillId="48" borderId="89" xfId="2553" applyNumberFormat="1" applyFont="1" applyFill="1" applyBorder="1" applyAlignment="1">
      <alignment vertical="center"/>
    </xf>
    <xf numFmtId="3" fontId="177" fillId="48" borderId="89" xfId="2553" applyNumberFormat="1" applyFont="1" applyFill="1" applyBorder="1" applyAlignment="1">
      <alignment vertical="center"/>
    </xf>
    <xf numFmtId="3" fontId="6" fillId="48" borderId="89" xfId="2553" applyNumberFormat="1" applyFont="1" applyFill="1" applyBorder="1" applyAlignment="1">
      <alignment vertical="center" wrapText="1"/>
    </xf>
    <xf numFmtId="3" fontId="177" fillId="48" borderId="89" xfId="48" applyNumberFormat="1" applyFont="1" applyFill="1" applyBorder="1" applyAlignment="1">
      <alignment horizontal="right" vertical="center"/>
    </xf>
    <xf numFmtId="3" fontId="6" fillId="48" borderId="89" xfId="0" applyNumberFormat="1" applyFont="1" applyFill="1" applyBorder="1" applyAlignment="1">
      <alignment horizontal="center" vertical="center" wrapText="1"/>
    </xf>
    <xf numFmtId="0" fontId="6" fillId="48" borderId="89" xfId="2552" applyFont="1" applyFill="1" applyBorder="1" applyAlignment="1">
      <alignment horizontal="center" vertical="center" wrapText="1"/>
    </xf>
    <xf numFmtId="3" fontId="6" fillId="48" borderId="89" xfId="2552" applyNumberFormat="1" applyFont="1" applyFill="1" applyBorder="1" applyAlignment="1">
      <alignment horizontal="center" vertical="center" wrapText="1"/>
    </xf>
    <xf numFmtId="0" fontId="6" fillId="48" borderId="89" xfId="2552" applyFont="1" applyFill="1" applyBorder="1" applyAlignment="1">
      <alignment vertical="center" wrapText="1"/>
    </xf>
    <xf numFmtId="3" fontId="6" fillId="48" borderId="89" xfId="2553" applyNumberFormat="1" applyFont="1" applyFill="1" applyBorder="1" applyAlignment="1">
      <alignment horizontal="center" vertical="center" wrapText="1"/>
    </xf>
    <xf numFmtId="3" fontId="6" fillId="48" borderId="89" xfId="2553" applyNumberFormat="1" applyFont="1" applyFill="1" applyBorder="1" applyAlignment="1">
      <alignment horizontal="left" vertical="center" wrapText="1"/>
    </xf>
    <xf numFmtId="3" fontId="7" fillId="48" borderId="89" xfId="2553" quotePrefix="1" applyNumberFormat="1" applyFont="1" applyFill="1" applyBorder="1" applyAlignment="1">
      <alignment horizontal="center" vertical="center" wrapText="1"/>
    </xf>
    <xf numFmtId="3" fontId="7" fillId="48" borderId="89" xfId="2553" applyNumberFormat="1" applyFont="1" applyFill="1" applyBorder="1" applyAlignment="1">
      <alignment horizontal="left" vertical="center" wrapText="1"/>
    </xf>
    <xf numFmtId="3" fontId="7" fillId="48" borderId="89" xfId="2553" applyNumberFormat="1" applyFont="1" applyFill="1" applyBorder="1" applyAlignment="1">
      <alignment horizontal="right" vertical="center" wrapText="1"/>
    </xf>
    <xf numFmtId="3" fontId="7" fillId="48" borderId="89" xfId="2553" applyNumberFormat="1" applyFont="1" applyFill="1" applyBorder="1" applyAlignment="1">
      <alignment horizontal="center" vertical="center" wrapText="1"/>
    </xf>
    <xf numFmtId="3" fontId="7" fillId="48" borderId="89" xfId="2553" applyNumberFormat="1" applyFont="1" applyFill="1" applyBorder="1" applyAlignment="1">
      <alignment vertical="center" wrapText="1"/>
    </xf>
    <xf numFmtId="3" fontId="177" fillId="48" borderId="89" xfId="2553" quotePrefix="1" applyNumberFormat="1" applyFont="1" applyFill="1" applyBorder="1" applyAlignment="1">
      <alignment horizontal="center" vertical="center" wrapText="1"/>
    </xf>
    <xf numFmtId="3" fontId="177" fillId="48" borderId="89" xfId="2553" applyNumberFormat="1" applyFont="1" applyFill="1" applyBorder="1" applyAlignment="1">
      <alignment horizontal="left" vertical="center" wrapText="1"/>
    </xf>
    <xf numFmtId="3" fontId="177" fillId="48" borderId="89" xfId="2553" applyNumberFormat="1" applyFont="1" applyFill="1" applyBorder="1" applyAlignment="1">
      <alignment horizontal="right" vertical="center" wrapText="1"/>
    </xf>
    <xf numFmtId="3" fontId="7" fillId="48" borderId="89" xfId="48" applyNumberFormat="1" applyFont="1" applyFill="1" applyBorder="1" applyAlignment="1">
      <alignment horizontal="center" vertical="center"/>
    </xf>
    <xf numFmtId="3" fontId="7" fillId="48" borderId="89" xfId="2562" applyNumberFormat="1" applyFont="1" applyFill="1" applyBorder="1" applyAlignment="1">
      <alignment vertical="center" wrapText="1"/>
    </xf>
    <xf numFmtId="3" fontId="7" fillId="48" borderId="89" xfId="48" quotePrefix="1" applyNumberFormat="1" applyFont="1" applyFill="1" applyBorder="1" applyAlignment="1">
      <alignment horizontal="center" vertical="center" wrapText="1"/>
    </xf>
    <xf numFmtId="3" fontId="177" fillId="48" borderId="89" xfId="48" applyNumberFormat="1" applyFont="1" applyFill="1" applyBorder="1" applyAlignment="1">
      <alignment horizontal="center" vertical="center" wrapText="1"/>
    </xf>
    <xf numFmtId="3" fontId="177" fillId="48" borderId="89" xfId="2552" applyNumberFormat="1" applyFont="1" applyFill="1" applyBorder="1" applyAlignment="1">
      <alignment vertical="center" wrapText="1"/>
    </xf>
    <xf numFmtId="3" fontId="4" fillId="48" borderId="89" xfId="48" applyNumberFormat="1" applyFont="1" applyFill="1" applyBorder="1" applyAlignment="1">
      <alignment horizontal="left" vertical="center" wrapText="1"/>
    </xf>
    <xf numFmtId="3" fontId="4" fillId="48" borderId="89" xfId="48" quotePrefix="1" applyNumberFormat="1" applyFont="1" applyFill="1" applyBorder="1" applyAlignment="1">
      <alignment horizontal="center" vertical="center" wrapText="1"/>
    </xf>
    <xf numFmtId="3" fontId="4" fillId="48" borderId="89" xfId="48" quotePrefix="1" applyNumberFormat="1" applyFont="1" applyFill="1" applyBorder="1" applyAlignment="1">
      <alignment vertical="center" wrapText="1"/>
    </xf>
    <xf numFmtId="3" fontId="4" fillId="48" borderId="89" xfId="2553" applyNumberFormat="1" applyFont="1" applyFill="1" applyBorder="1" applyAlignment="1">
      <alignment vertical="center"/>
    </xf>
    <xf numFmtId="3" fontId="6" fillId="48" borderId="89" xfId="2553" applyNumberFormat="1" applyFont="1" applyFill="1" applyBorder="1" applyAlignment="1">
      <alignment horizontal="right" vertical="center" wrapText="1"/>
    </xf>
    <xf numFmtId="3" fontId="183" fillId="48" borderId="90" xfId="2553" quotePrefix="1" applyNumberFormat="1"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89" xfId="2556" applyFont="1" applyFill="1" applyBorder="1" applyAlignment="1">
      <alignment horizontal="left" vertical="center" wrapText="1"/>
    </xf>
    <xf numFmtId="41" fontId="4" fillId="0" borderId="89" xfId="2554" applyNumberFormat="1" applyFont="1" applyFill="1" applyBorder="1" applyAlignment="1">
      <alignment horizontal="center" vertical="center" wrapText="1"/>
    </xf>
    <xf numFmtId="0" fontId="4" fillId="0" borderId="89" xfId="2553" applyNumberFormat="1" applyFont="1" applyFill="1" applyBorder="1" applyAlignment="1">
      <alignment horizontal="center" vertical="center" wrapText="1"/>
    </xf>
    <xf numFmtId="41" fontId="4" fillId="0" borderId="89" xfId="2554" applyNumberFormat="1" applyFont="1" applyFill="1" applyBorder="1" applyAlignment="1">
      <alignment horizontal="center" vertical="center" wrapText="1" readingOrder="1"/>
    </xf>
    <xf numFmtId="3" fontId="4" fillId="0" borderId="89" xfId="2555" applyNumberFormat="1" applyFont="1" applyFill="1" applyBorder="1" applyAlignment="1">
      <alignment horizontal="right" vertical="center" wrapText="1"/>
    </xf>
    <xf numFmtId="3" fontId="4" fillId="0" borderId="89" xfId="0" applyNumberFormat="1" applyFont="1" applyFill="1" applyBorder="1" applyAlignment="1">
      <alignment horizontal="right" vertical="center" wrapText="1"/>
    </xf>
    <xf numFmtId="0" fontId="187" fillId="0" borderId="0" xfId="0" applyFont="1" applyFill="1" applyAlignment="1">
      <alignment vertical="center" wrapText="1"/>
    </xf>
    <xf numFmtId="0" fontId="190" fillId="0" borderId="0" xfId="0" applyFont="1"/>
    <xf numFmtId="0" fontId="191" fillId="0" borderId="0" xfId="0" applyFont="1"/>
    <xf numFmtId="0" fontId="193" fillId="0" borderId="0" xfId="0" applyFont="1" applyAlignment="1">
      <alignment horizontal="center" vertical="center"/>
    </xf>
    <xf numFmtId="0" fontId="193" fillId="0" borderId="0" xfId="0" applyFont="1"/>
    <xf numFmtId="0" fontId="194" fillId="0" borderId="0" xfId="0" applyFont="1" applyAlignment="1">
      <alignment vertical="center" wrapText="1"/>
    </xf>
    <xf numFmtId="0" fontId="195" fillId="0" borderId="11" xfId="0" applyFont="1" applyBorder="1" applyAlignment="1">
      <alignment vertical="center" wrapText="1"/>
    </xf>
    <xf numFmtId="0" fontId="195" fillId="0" borderId="10" xfId="0" applyFont="1" applyBorder="1" applyAlignment="1">
      <alignment vertical="center" wrapText="1"/>
    </xf>
    <xf numFmtId="0" fontId="191" fillId="0" borderId="81" xfId="0" applyFont="1" applyBorder="1" applyAlignment="1">
      <alignment horizontal="center" vertical="center" wrapText="1"/>
    </xf>
    <xf numFmtId="0" fontId="191" fillId="0" borderId="18" xfId="0" applyFont="1" applyBorder="1" applyAlignment="1">
      <alignment horizontal="center" vertical="center" wrapText="1"/>
    </xf>
    <xf numFmtId="0" fontId="191" fillId="0" borderId="18" xfId="0" applyNumberFormat="1" applyFont="1" applyBorder="1" applyAlignment="1">
      <alignment vertical="center" wrapText="1"/>
    </xf>
    <xf numFmtId="0" fontId="191" fillId="0" borderId="18" xfId="0" applyFont="1" applyBorder="1" applyAlignment="1">
      <alignment vertical="center" wrapText="1"/>
    </xf>
    <xf numFmtId="3" fontId="191" fillId="0" borderId="18" xfId="0" applyNumberFormat="1" applyFont="1" applyBorder="1" applyAlignment="1">
      <alignment horizontal="right" vertical="center" wrapText="1"/>
    </xf>
    <xf numFmtId="0" fontId="195" fillId="0" borderId="0" xfId="0" applyFont="1" applyAlignment="1">
      <alignment vertical="center" wrapText="1"/>
    </xf>
    <xf numFmtId="0" fontId="196" fillId="0" borderId="89" xfId="0" applyFont="1" applyFill="1" applyBorder="1" applyAlignment="1">
      <alignment horizontal="center" vertical="center" wrapText="1"/>
    </xf>
    <xf numFmtId="0" fontId="196" fillId="0" borderId="89" xfId="0" applyFont="1" applyFill="1" applyBorder="1" applyAlignment="1">
      <alignment horizontal="left" vertical="center" wrapText="1"/>
    </xf>
    <xf numFmtId="1" fontId="196" fillId="0" borderId="89" xfId="48" applyNumberFormat="1" applyFont="1" applyFill="1" applyBorder="1" applyAlignment="1">
      <alignment vertical="center" wrapText="1"/>
    </xf>
    <xf numFmtId="1" fontId="196" fillId="0" borderId="89" xfId="48" applyNumberFormat="1" applyFont="1" applyFill="1" applyBorder="1" applyAlignment="1">
      <alignment horizontal="center" vertical="center" wrapText="1"/>
    </xf>
    <xf numFmtId="251" fontId="196" fillId="0" borderId="89" xfId="2549" applyNumberFormat="1" applyFont="1" applyFill="1" applyBorder="1" applyAlignment="1">
      <alignment horizontal="center" vertical="center" wrapText="1"/>
    </xf>
    <xf numFmtId="3" fontId="196" fillId="0" borderId="89" xfId="48" applyNumberFormat="1" applyFont="1" applyFill="1" applyBorder="1" applyAlignment="1">
      <alignment vertical="center"/>
    </xf>
    <xf numFmtId="0" fontId="197" fillId="0" borderId="0" xfId="0" applyFont="1" applyFill="1" applyAlignment="1">
      <alignment horizontal="center" vertical="center" wrapText="1"/>
    </xf>
    <xf numFmtId="0" fontId="193" fillId="0" borderId="90" xfId="0" applyFont="1" applyBorder="1" applyAlignment="1">
      <alignment horizontal="center" vertical="center" wrapText="1"/>
    </xf>
    <xf numFmtId="0" fontId="193" fillId="0" borderId="90" xfId="0" applyFont="1" applyBorder="1" applyAlignment="1">
      <alignment vertical="center" wrapText="1"/>
    </xf>
    <xf numFmtId="3" fontId="193" fillId="0" borderId="90" xfId="0" applyNumberFormat="1" applyFont="1" applyBorder="1" applyAlignment="1">
      <alignment horizontal="right" vertical="center" wrapText="1"/>
    </xf>
    <xf numFmtId="3" fontId="193" fillId="0" borderId="90" xfId="0" applyNumberFormat="1" applyFont="1" applyFill="1" applyBorder="1" applyAlignment="1">
      <alignment horizontal="right" vertical="center" wrapText="1"/>
    </xf>
    <xf numFmtId="0" fontId="190" fillId="0" borderId="0" xfId="0" applyFont="1" applyAlignment="1">
      <alignment vertical="center" wrapText="1"/>
    </xf>
    <xf numFmtId="0" fontId="188" fillId="0" borderId="0" xfId="0" applyFont="1" applyAlignment="1">
      <alignment horizontal="center" vertical="center" wrapText="1"/>
    </xf>
    <xf numFmtId="0" fontId="188" fillId="0" borderId="0" xfId="0" applyFont="1" applyAlignment="1">
      <alignment vertical="center" wrapText="1"/>
    </xf>
    <xf numFmtId="3" fontId="188" fillId="0" borderId="0" xfId="0" applyNumberFormat="1" applyFont="1" applyAlignment="1">
      <alignment vertical="center" wrapText="1"/>
    </xf>
    <xf numFmtId="0" fontId="193" fillId="0" borderId="0" xfId="0" applyFont="1" applyAlignment="1">
      <alignment horizontal="center" vertical="center" wrapText="1"/>
    </xf>
    <xf numFmtId="0" fontId="193" fillId="0" borderId="0" xfId="0" applyFont="1" applyAlignment="1">
      <alignment vertical="center" wrapText="1"/>
    </xf>
    <xf numFmtId="0" fontId="193" fillId="0" borderId="0" xfId="0" applyFont="1" applyAlignment="1">
      <alignment horizontal="center"/>
    </xf>
    <xf numFmtId="0" fontId="191" fillId="0" borderId="81" xfId="0" applyFont="1" applyBorder="1" applyAlignment="1">
      <alignment horizontal="center" vertical="center" wrapText="1"/>
    </xf>
    <xf numFmtId="0" fontId="193" fillId="48" borderId="90" xfId="0" applyFont="1" applyFill="1" applyBorder="1" applyAlignment="1">
      <alignment horizontal="center" vertical="center" wrapText="1"/>
    </xf>
    <xf numFmtId="3" fontId="193" fillId="48" borderId="90" xfId="0" applyNumberFormat="1" applyFont="1" applyFill="1" applyBorder="1" applyAlignment="1">
      <alignment horizontal="right" vertical="center" wrapText="1"/>
    </xf>
    <xf numFmtId="0" fontId="4" fillId="49" borderId="0" xfId="0" applyFont="1" applyFill="1"/>
    <xf numFmtId="0" fontId="4" fillId="49" borderId="0" xfId="0" applyFont="1" applyFill="1" applyAlignment="1">
      <alignment vertical="center" wrapText="1"/>
    </xf>
    <xf numFmtId="3" fontId="4" fillId="49" borderId="89" xfId="0" applyNumberFormat="1" applyFont="1" applyFill="1" applyBorder="1" applyAlignment="1">
      <alignment horizontal="right" vertical="center" wrapText="1"/>
    </xf>
    <xf numFmtId="3" fontId="4" fillId="49" borderId="90" xfId="0" applyNumberFormat="1" applyFont="1" applyFill="1" applyBorder="1" applyAlignment="1">
      <alignment horizontal="right" vertical="center" wrapText="1"/>
    </xf>
    <xf numFmtId="41" fontId="4" fillId="48" borderId="89" xfId="2554" quotePrefix="1" applyNumberFormat="1" applyFont="1" applyFill="1" applyBorder="1" applyAlignment="1">
      <alignment horizontal="center" vertical="center" wrapText="1"/>
    </xf>
    <xf numFmtId="1" fontId="4" fillId="48" borderId="18" xfId="48" applyNumberFormat="1" applyFont="1" applyFill="1" applyBorder="1" applyAlignment="1">
      <alignment horizontal="center" vertical="center" wrapText="1"/>
    </xf>
    <xf numFmtId="1" fontId="6" fillId="48" borderId="89" xfId="2552" applyNumberFormat="1" applyFont="1" applyFill="1" applyBorder="1" applyAlignment="1">
      <alignment horizontal="center" vertical="center" wrapText="1"/>
    </xf>
    <xf numFmtId="1" fontId="6" fillId="48" borderId="89" xfId="2553" applyNumberFormat="1" applyFont="1" applyFill="1" applyBorder="1" applyAlignment="1">
      <alignment horizontal="center" vertical="center" wrapText="1"/>
    </xf>
    <xf numFmtId="1" fontId="7" fillId="48" borderId="89" xfId="2553" applyNumberFormat="1" applyFont="1" applyFill="1" applyBorder="1" applyAlignment="1">
      <alignment horizontal="right" vertical="center" wrapText="1"/>
    </xf>
    <xf numFmtId="1" fontId="177" fillId="48" borderId="89" xfId="2553" applyNumberFormat="1" applyFont="1" applyFill="1" applyBorder="1" applyAlignment="1">
      <alignment horizontal="right" vertical="center" wrapText="1"/>
    </xf>
    <xf numFmtId="1" fontId="7" fillId="48" borderId="89" xfId="48" quotePrefix="1" applyNumberFormat="1" applyFont="1" applyFill="1" applyBorder="1" applyAlignment="1">
      <alignment horizontal="center" vertical="center" wrapText="1"/>
    </xf>
    <xf numFmtId="1" fontId="177" fillId="48" borderId="89" xfId="48" quotePrefix="1" applyNumberFormat="1" applyFont="1" applyFill="1" applyBorder="1" applyAlignment="1">
      <alignment horizontal="center" vertical="center" wrapText="1"/>
    </xf>
    <xf numFmtId="1" fontId="4" fillId="48" borderId="89" xfId="48" quotePrefix="1" applyNumberFormat="1" applyFont="1" applyFill="1" applyBorder="1" applyAlignment="1">
      <alignment horizontal="center" vertical="center" wrapText="1"/>
    </xf>
    <xf numFmtId="1" fontId="7" fillId="48" borderId="89" xfId="2553" applyNumberFormat="1" applyFont="1" applyFill="1" applyBorder="1" applyAlignment="1">
      <alignment horizontal="center" vertical="center" wrapText="1"/>
    </xf>
    <xf numFmtId="1" fontId="177" fillId="48" borderId="89" xfId="2553" applyNumberFormat="1" applyFont="1" applyFill="1" applyBorder="1" applyAlignment="1">
      <alignment horizontal="center" vertical="center" wrapText="1"/>
    </xf>
    <xf numFmtId="1" fontId="6" fillId="48" borderId="89" xfId="2553" applyNumberFormat="1" applyFont="1" applyFill="1" applyBorder="1" applyAlignment="1">
      <alignment horizontal="right" vertical="center" wrapText="1"/>
    </xf>
    <xf numFmtId="1" fontId="183" fillId="48" borderId="90" xfId="48" quotePrefix="1" applyNumberFormat="1" applyFont="1" applyFill="1" applyBorder="1" applyAlignment="1">
      <alignment horizontal="center" vertical="center" wrapText="1"/>
    </xf>
    <xf numFmtId="1" fontId="11" fillId="48" borderId="0" xfId="42" applyNumberFormat="1" applyFont="1" applyFill="1"/>
    <xf numFmtId="0" fontId="6" fillId="48" borderId="83" xfId="0" applyFont="1" applyFill="1" applyBorder="1" applyAlignment="1">
      <alignment horizontal="center" vertical="center" wrapText="1"/>
    </xf>
    <xf numFmtId="0" fontId="6" fillId="49" borderId="83" xfId="0" applyFont="1" applyFill="1" applyBorder="1" applyAlignment="1">
      <alignment horizontal="center" vertical="center" wrapText="1"/>
    </xf>
    <xf numFmtId="0" fontId="4" fillId="48" borderId="0" xfId="0" applyFont="1" applyFill="1" applyAlignment="1">
      <alignment horizontal="left" vertical="center" wrapText="1"/>
    </xf>
    <xf numFmtId="1" fontId="4" fillId="0" borderId="89" xfId="2553" quotePrefix="1" applyNumberFormat="1" applyFont="1" applyFill="1" applyBorder="1" applyAlignment="1">
      <alignment horizontal="center" vertical="center" wrapText="1"/>
    </xf>
    <xf numFmtId="0" fontId="4" fillId="48" borderId="89" xfId="0" quotePrefix="1" applyFont="1" applyFill="1" applyBorder="1" applyAlignment="1">
      <alignment horizontal="center" vertical="center" wrapText="1"/>
    </xf>
    <xf numFmtId="3" fontId="184" fillId="48" borderId="0" xfId="0" applyNumberFormat="1" applyFont="1" applyFill="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6" fillId="48" borderId="81" xfId="48" applyNumberFormat="1" applyFont="1" applyFill="1" applyBorder="1" applyAlignment="1">
      <alignment horizontal="center" vertical="center" wrapText="1"/>
    </xf>
    <xf numFmtId="0" fontId="12" fillId="48" borderId="0" xfId="42" applyFont="1" applyFill="1" applyAlignment="1">
      <alignment horizontal="right" vertical="center"/>
    </xf>
    <xf numFmtId="3" fontId="6" fillId="48" borderId="0" xfId="0" applyNumberFormat="1" applyFont="1" applyFill="1" applyAlignment="1">
      <alignment vertical="center" wrapText="1"/>
    </xf>
    <xf numFmtId="3" fontId="4" fillId="49" borderId="89" xfId="2553" applyNumberFormat="1" applyFont="1" applyFill="1" applyBorder="1" applyAlignment="1">
      <alignment horizontal="center" vertical="center" wrapText="1"/>
    </xf>
    <xf numFmtId="3" fontId="4" fillId="49" borderId="89" xfId="2553" applyNumberFormat="1" applyFont="1" applyFill="1" applyBorder="1" applyAlignment="1">
      <alignment horizontal="left" vertical="center" wrapText="1"/>
    </xf>
    <xf numFmtId="1" fontId="4" fillId="49" borderId="89" xfId="2553" applyNumberFormat="1" applyFont="1" applyFill="1" applyBorder="1" applyAlignment="1">
      <alignment horizontal="center" vertical="center" wrapText="1"/>
    </xf>
    <xf numFmtId="3" fontId="4" fillId="49" borderId="89" xfId="2553" applyNumberFormat="1" applyFont="1" applyFill="1" applyBorder="1" applyAlignment="1">
      <alignment vertical="center"/>
    </xf>
    <xf numFmtId="3" fontId="4" fillId="49" borderId="89" xfId="2552" applyNumberFormat="1" applyFont="1" applyFill="1" applyBorder="1" applyAlignment="1">
      <alignment vertical="center" wrapText="1"/>
    </xf>
    <xf numFmtId="3" fontId="4" fillId="49" borderId="89" xfId="48" applyNumberFormat="1" applyFont="1" applyFill="1" applyBorder="1" applyAlignment="1">
      <alignment horizontal="right" vertical="center"/>
    </xf>
    <xf numFmtId="3" fontId="4" fillId="49" borderId="89" xfId="48" applyNumberFormat="1" applyFont="1" applyFill="1" applyBorder="1" applyAlignment="1">
      <alignment vertical="center"/>
    </xf>
    <xf numFmtId="3" fontId="4" fillId="49" borderId="89" xfId="48" applyNumberFormat="1" applyFont="1" applyFill="1" applyBorder="1" applyAlignment="1">
      <alignment horizontal="center" vertical="center" wrapText="1"/>
    </xf>
    <xf numFmtId="0" fontId="11" fillId="49" borderId="0" xfId="42" applyFont="1" applyFill="1"/>
    <xf numFmtId="0" fontId="4" fillId="49" borderId="0" xfId="42" applyFont="1" applyFill="1" applyAlignment="1">
      <alignment horizontal="center"/>
    </xf>
    <xf numFmtId="3" fontId="4" fillId="48" borderId="89" xfId="2553" quotePrefix="1" applyNumberFormat="1" applyFont="1" applyFill="1" applyBorder="1" applyAlignment="1">
      <alignment horizontal="right" vertical="center" wrapText="1"/>
    </xf>
    <xf numFmtId="1" fontId="4" fillId="48" borderId="89" xfId="48" applyNumberFormat="1" applyFont="1" applyFill="1" applyBorder="1" applyAlignment="1">
      <alignment horizontal="center" vertical="center"/>
    </xf>
    <xf numFmtId="1" fontId="4" fillId="48" borderId="0" xfId="48" applyNumberFormat="1" applyFont="1" applyFill="1" applyAlignment="1">
      <alignment vertical="center"/>
    </xf>
    <xf numFmtId="0" fontId="12" fillId="48" borderId="0" xfId="42" applyFont="1" applyFill="1" applyAlignment="1">
      <alignment horizontal="right" vertical="center"/>
    </xf>
    <xf numFmtId="3" fontId="6" fillId="48" borderId="81"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183" fillId="48" borderId="89" xfId="2553" applyNumberFormat="1" applyFont="1" applyFill="1" applyBorder="1" applyAlignment="1">
      <alignment horizontal="center" vertical="center" wrapText="1"/>
    </xf>
    <xf numFmtId="260" fontId="12" fillId="0" borderId="83" xfId="1350" applyNumberFormat="1" applyFont="1" applyBorder="1" applyAlignment="1">
      <alignment horizontal="center" vertical="center" wrapText="1"/>
    </xf>
    <xf numFmtId="260" fontId="12" fillId="0" borderId="84" xfId="1350" applyNumberFormat="1" applyFont="1" applyBorder="1" applyAlignment="1">
      <alignment horizontal="center" vertical="center" wrapText="1"/>
    </xf>
    <xf numFmtId="260" fontId="12" fillId="0" borderId="87" xfId="1350" applyNumberFormat="1" applyFont="1" applyBorder="1" applyAlignment="1">
      <alignment horizontal="center" vertical="center" wrapText="1"/>
    </xf>
    <xf numFmtId="43" fontId="12" fillId="0" borderId="83" xfId="2549" applyFont="1" applyBorder="1" applyAlignment="1">
      <alignment horizontal="center" vertical="center" wrapText="1"/>
    </xf>
    <xf numFmtId="43" fontId="12" fillId="0" borderId="87" xfId="2549" applyFont="1" applyBorder="1" applyAlignment="1">
      <alignment horizontal="center" vertical="center" wrapText="1"/>
    </xf>
    <xf numFmtId="260" fontId="12" fillId="0" borderId="67" xfId="1350" applyNumberFormat="1" applyFont="1" applyBorder="1" applyAlignment="1">
      <alignment horizontal="center" vertical="center" wrapText="1"/>
    </xf>
    <xf numFmtId="260" fontId="12" fillId="0" borderId="68" xfId="1350" applyNumberFormat="1" applyFont="1" applyBorder="1" applyAlignment="1">
      <alignment horizontal="center" vertical="center" wrapText="1"/>
    </xf>
    <xf numFmtId="260" fontId="12" fillId="0" borderId="12" xfId="1350" applyNumberFormat="1" applyFont="1" applyBorder="1" applyAlignment="1">
      <alignment horizontal="center" vertical="center" wrapText="1"/>
    </xf>
    <xf numFmtId="260" fontId="12" fillId="0" borderId="91" xfId="1350" applyNumberFormat="1" applyFont="1" applyBorder="1" applyAlignment="1">
      <alignment horizontal="center" vertical="center" wrapText="1"/>
    </xf>
    <xf numFmtId="260" fontId="12" fillId="0" borderId="88" xfId="1350" applyNumberFormat="1" applyFont="1" applyBorder="1" applyAlignment="1">
      <alignment horizontal="center" vertical="center" wrapText="1"/>
    </xf>
    <xf numFmtId="260" fontId="12" fillId="0" borderId="92" xfId="1350" applyNumberFormat="1" applyFont="1" applyBorder="1" applyAlignment="1">
      <alignment horizontal="center" vertical="center" wrapText="1"/>
    </xf>
    <xf numFmtId="260" fontId="12" fillId="0" borderId="0" xfId="1350" applyNumberFormat="1" applyFont="1" applyAlignment="1">
      <alignment horizontal="left" vertical="center" wrapText="1"/>
    </xf>
    <xf numFmtId="260" fontId="12" fillId="0" borderId="0" xfId="1350" applyNumberFormat="1" applyFont="1" applyAlignment="1">
      <alignment horizontal="center" vertical="center" wrapText="1"/>
    </xf>
    <xf numFmtId="260" fontId="14" fillId="0" borderId="0" xfId="1350" applyNumberFormat="1" applyFont="1" applyAlignment="1">
      <alignment horizontal="center" vertical="center" wrapText="1"/>
    </xf>
    <xf numFmtId="259" fontId="12" fillId="50" borderId="83" xfId="1350" applyNumberFormat="1" applyFont="1" applyFill="1" applyBorder="1" applyAlignment="1" applyProtection="1">
      <alignment horizontal="center" vertical="center" wrapText="1"/>
    </xf>
    <xf numFmtId="259" fontId="12" fillId="50" borderId="84" xfId="1350" applyNumberFormat="1" applyFont="1" applyFill="1" applyBorder="1" applyAlignment="1" applyProtection="1">
      <alignment horizontal="center" vertical="center" wrapText="1"/>
    </xf>
    <xf numFmtId="259" fontId="12" fillId="50" borderId="87" xfId="1350" applyNumberFormat="1" applyFont="1" applyFill="1" applyBorder="1" applyAlignment="1" applyProtection="1">
      <alignment horizontal="center" vertical="center" wrapText="1"/>
    </xf>
    <xf numFmtId="260" fontId="12" fillId="0" borderId="79" xfId="1350" applyNumberFormat="1" applyFont="1" applyBorder="1" applyAlignment="1">
      <alignment horizontal="center" vertical="center" wrapText="1"/>
    </xf>
    <xf numFmtId="260" fontId="12" fillId="0" borderId="82" xfId="1350" applyNumberFormat="1" applyFont="1" applyBorder="1" applyAlignment="1">
      <alignment horizontal="center" vertical="center" wrapText="1"/>
    </xf>
    <xf numFmtId="260" fontId="14" fillId="0" borderId="0" xfId="1350" applyNumberFormat="1" applyFont="1" applyBorder="1" applyAlignment="1">
      <alignment horizontal="center" vertical="center" wrapText="1"/>
    </xf>
    <xf numFmtId="0" fontId="14" fillId="0" borderId="0" xfId="2565" quotePrefix="1" applyFont="1" applyFill="1" applyBorder="1" applyAlignment="1">
      <alignment horizontal="left" vertical="center" wrapText="1"/>
    </xf>
    <xf numFmtId="0" fontId="12" fillId="0" borderId="83" xfId="2565" applyFont="1" applyFill="1" applyBorder="1" applyAlignment="1">
      <alignment horizontal="center" vertical="center" wrapText="1"/>
    </xf>
    <xf numFmtId="0" fontId="12" fillId="0" borderId="84" xfId="2565" applyFont="1" applyFill="1" applyBorder="1" applyAlignment="1">
      <alignment horizontal="center" vertical="center" wrapText="1"/>
    </xf>
    <xf numFmtId="0" fontId="12" fillId="0" borderId="87" xfId="2565" applyFont="1" applyFill="1" applyBorder="1" applyAlignment="1">
      <alignment horizontal="center" vertical="center" wrapText="1"/>
    </xf>
    <xf numFmtId="49" fontId="12" fillId="0" borderId="81" xfId="2565" applyNumberFormat="1" applyFont="1" applyFill="1" applyBorder="1" applyAlignment="1">
      <alignment horizontal="center" vertical="center" wrapText="1"/>
    </xf>
    <xf numFmtId="0" fontId="12" fillId="0" borderId="81" xfId="2565" applyFont="1" applyFill="1" applyBorder="1" applyAlignment="1">
      <alignment horizontal="center" vertical="center" wrapText="1"/>
    </xf>
    <xf numFmtId="0" fontId="139" fillId="0" borderId="0" xfId="2565" applyFont="1" applyFill="1" applyBorder="1" applyAlignment="1">
      <alignment horizontal="center" vertical="center"/>
    </xf>
    <xf numFmtId="0" fontId="12" fillId="0" borderId="79" xfId="2565" applyFont="1" applyFill="1" applyBorder="1" applyAlignment="1">
      <alignment horizontal="center" vertical="center" wrapText="1"/>
    </xf>
    <xf numFmtId="0" fontId="12" fillId="0" borderId="82" xfId="2565" applyFont="1" applyFill="1" applyBorder="1" applyAlignment="1">
      <alignment horizontal="center" vertical="center" wrapText="1"/>
    </xf>
    <xf numFmtId="0" fontId="12" fillId="0" borderId="80" xfId="2565" applyFont="1" applyFill="1" applyBorder="1" applyAlignment="1">
      <alignment horizontal="center" vertical="center" wrapText="1"/>
    </xf>
    <xf numFmtId="0" fontId="139" fillId="0" borderId="0" xfId="2565" applyFont="1" applyFill="1" applyBorder="1" applyAlignment="1">
      <alignment horizontal="center" vertical="center" wrapText="1"/>
    </xf>
    <xf numFmtId="0" fontId="139" fillId="51" borderId="0" xfId="2565" applyFont="1" applyFill="1" applyBorder="1" applyAlignment="1">
      <alignment horizontal="center" vertical="center" wrapText="1"/>
    </xf>
    <xf numFmtId="1" fontId="35" fillId="0" borderId="0" xfId="2565" applyNumberFormat="1" applyFont="1" applyFill="1" applyBorder="1" applyAlignment="1">
      <alignment horizontal="center" vertical="center" wrapText="1"/>
    </xf>
    <xf numFmtId="0" fontId="35" fillId="0" borderId="0" xfId="2565" applyFont="1" applyFill="1" applyBorder="1" applyAlignment="1">
      <alignment horizontal="center" vertical="center" wrapText="1"/>
    </xf>
    <xf numFmtId="0" fontId="35" fillId="0" borderId="0" xfId="2565" applyFont="1" applyFill="1" applyBorder="1" applyAlignment="1">
      <alignment horizontal="right" vertical="center"/>
    </xf>
    <xf numFmtId="0" fontId="191" fillId="0" borderId="81" xfId="0" applyFont="1" applyBorder="1" applyAlignment="1">
      <alignment horizontal="center" vertical="center" wrapText="1"/>
    </xf>
    <xf numFmtId="0" fontId="189" fillId="0" borderId="0" xfId="0" applyFont="1" applyAlignment="1">
      <alignment horizontal="right" vertical="center"/>
    </xf>
    <xf numFmtId="0" fontId="191" fillId="0" borderId="67" xfId="0" applyFont="1" applyBorder="1" applyAlignment="1">
      <alignment horizontal="center" vertical="center" wrapText="1"/>
    </xf>
    <xf numFmtId="0" fontId="191" fillId="0" borderId="68" xfId="0" applyFont="1" applyBorder="1" applyAlignment="1">
      <alignment horizontal="center" vertical="center" wrapText="1"/>
    </xf>
    <xf numFmtId="0" fontId="191" fillId="0" borderId="12" xfId="0" applyFont="1" applyBorder="1" applyAlignment="1">
      <alignment horizontal="center" vertical="center" wrapText="1"/>
    </xf>
    <xf numFmtId="0" fontId="191" fillId="0" borderId="93" xfId="0" applyFont="1" applyBorder="1" applyAlignment="1">
      <alignment horizontal="center" vertical="center" wrapText="1"/>
    </xf>
    <xf numFmtId="0" fontId="191" fillId="0" borderId="0" xfId="0" applyFont="1" applyBorder="1" applyAlignment="1">
      <alignment horizontal="center" vertical="center" wrapText="1"/>
    </xf>
    <xf numFmtId="0" fontId="191" fillId="0" borderId="94" xfId="0" applyFont="1" applyBorder="1" applyAlignment="1">
      <alignment horizontal="center" vertical="center" wrapText="1"/>
    </xf>
    <xf numFmtId="0" fontId="191" fillId="0" borderId="91" xfId="0" applyFont="1" applyBorder="1" applyAlignment="1">
      <alignment horizontal="center" vertical="center" wrapText="1"/>
    </xf>
    <xf numFmtId="0" fontId="191" fillId="0" borderId="88" xfId="0" applyFont="1" applyBorder="1" applyAlignment="1">
      <alignment horizontal="center" vertical="center" wrapText="1"/>
    </xf>
    <xf numFmtId="0" fontId="191" fillId="0" borderId="92" xfId="0" applyFont="1" applyBorder="1" applyAlignment="1">
      <alignment horizontal="center" vertical="center" wrapText="1"/>
    </xf>
    <xf numFmtId="0" fontId="189" fillId="0" borderId="0" xfId="0" applyFont="1" applyAlignment="1">
      <alignment horizontal="center" vertical="center"/>
    </xf>
    <xf numFmtId="0" fontId="192" fillId="0" borderId="88" xfId="0" applyFont="1" applyBorder="1" applyAlignment="1">
      <alignment horizontal="center"/>
    </xf>
    <xf numFmtId="0" fontId="191" fillId="0" borderId="83" xfId="0" applyFont="1" applyBorder="1" applyAlignment="1">
      <alignment horizontal="center" vertical="center" wrapText="1"/>
    </xf>
    <xf numFmtId="0" fontId="191" fillId="0" borderId="84" xfId="0" applyFont="1" applyBorder="1" applyAlignment="1">
      <alignment horizontal="center" vertical="center" wrapText="1"/>
    </xf>
    <xf numFmtId="0" fontId="191" fillId="0" borderId="87" xfId="0" applyFont="1" applyBorder="1" applyAlignment="1">
      <alignment horizontal="center" vertical="center" wrapText="1"/>
    </xf>
    <xf numFmtId="0" fontId="192" fillId="0" borderId="0" xfId="0" applyFont="1" applyAlignment="1">
      <alignment horizontal="center" vertical="center"/>
    </xf>
    <xf numFmtId="0" fontId="4" fillId="48" borderId="0" xfId="0" applyFont="1" applyFill="1" applyAlignment="1">
      <alignment horizontal="left" vertical="center" wrapText="1"/>
    </xf>
    <xf numFmtId="0" fontId="6" fillId="48" borderId="83" xfId="0" applyFont="1" applyFill="1" applyBorder="1" applyAlignment="1">
      <alignment horizontal="center" vertical="center" wrapText="1"/>
    </xf>
    <xf numFmtId="0" fontId="6" fillId="48" borderId="84" xfId="0" applyFont="1" applyFill="1" applyBorder="1" applyAlignment="1">
      <alignment horizontal="center" vertical="center" wrapText="1"/>
    </xf>
    <xf numFmtId="0" fontId="6" fillId="48" borderId="87" xfId="0" applyFont="1" applyFill="1" applyBorder="1" applyAlignment="1">
      <alignment horizontal="center" vertical="center" wrapText="1"/>
    </xf>
    <xf numFmtId="0" fontId="6" fillId="48" borderId="79" xfId="0" applyFont="1" applyFill="1" applyBorder="1" applyAlignment="1">
      <alignment horizontal="center" vertical="center" wrapText="1"/>
    </xf>
    <xf numFmtId="0" fontId="6" fillId="48" borderId="80" xfId="0" applyFont="1" applyFill="1" applyBorder="1" applyAlignment="1">
      <alignment horizontal="center" vertical="center" wrapText="1"/>
    </xf>
    <xf numFmtId="0" fontId="6" fillId="48" borderId="81" xfId="0" applyFont="1" applyFill="1" applyBorder="1" applyAlignment="1">
      <alignment horizontal="center" vertical="center" wrapText="1"/>
    </xf>
    <xf numFmtId="0" fontId="6" fillId="48" borderId="67" xfId="0" applyFont="1" applyFill="1" applyBorder="1" applyAlignment="1">
      <alignment horizontal="center" vertical="center" wrapText="1"/>
    </xf>
    <xf numFmtId="0" fontId="6" fillId="48" borderId="12" xfId="0" applyFont="1" applyFill="1" applyBorder="1" applyAlignment="1">
      <alignment horizontal="center" vertical="center" wrapText="1"/>
    </xf>
    <xf numFmtId="0" fontId="6" fillId="48" borderId="93" xfId="0" applyFont="1" applyFill="1" applyBorder="1" applyAlignment="1">
      <alignment horizontal="center" vertical="center" wrapText="1"/>
    </xf>
    <xf numFmtId="0" fontId="6" fillId="48" borderId="94" xfId="0" applyFont="1" applyFill="1" applyBorder="1" applyAlignment="1">
      <alignment horizontal="center" vertical="center" wrapText="1"/>
    </xf>
    <xf numFmtId="0" fontId="6" fillId="48" borderId="91" xfId="0" applyFont="1" applyFill="1" applyBorder="1" applyAlignment="1">
      <alignment horizontal="center" vertical="center" wrapText="1"/>
    </xf>
    <xf numFmtId="0" fontId="6" fillId="48" borderId="92" xfId="0" applyFont="1" applyFill="1" applyBorder="1" applyAlignment="1">
      <alignment horizontal="center" vertical="center" wrapText="1"/>
    </xf>
    <xf numFmtId="0" fontId="6" fillId="48" borderId="68" xfId="0" applyFont="1" applyFill="1" applyBorder="1" applyAlignment="1">
      <alignment horizontal="center" vertical="center" wrapText="1"/>
    </xf>
    <xf numFmtId="0" fontId="6" fillId="48" borderId="0" xfId="0" applyFont="1" applyFill="1" applyBorder="1" applyAlignment="1">
      <alignment horizontal="center" vertical="center" wrapText="1"/>
    </xf>
    <xf numFmtId="0" fontId="6" fillId="48" borderId="88" xfId="0" applyFont="1" applyFill="1" applyBorder="1" applyAlignment="1">
      <alignment horizontal="center" vertical="center" wrapText="1"/>
    </xf>
    <xf numFmtId="0" fontId="139" fillId="48" borderId="0" xfId="0" applyFont="1" applyFill="1" applyAlignment="1">
      <alignment horizontal="right" vertical="center"/>
    </xf>
    <xf numFmtId="0" fontId="139" fillId="48" borderId="0" xfId="0" applyFont="1" applyFill="1" applyAlignment="1">
      <alignment horizontal="center" vertical="center"/>
    </xf>
    <xf numFmtId="0" fontId="35" fillId="48" borderId="0" xfId="0" applyFont="1" applyFill="1" applyAlignment="1">
      <alignment horizontal="center" vertical="center"/>
    </xf>
    <xf numFmtId="0" fontId="35" fillId="48" borderId="0" xfId="0" applyFont="1" applyFill="1" applyBorder="1" applyAlignment="1">
      <alignment horizontal="center" vertical="center"/>
    </xf>
    <xf numFmtId="0" fontId="6" fillId="49" borderId="83" xfId="0" applyFont="1" applyFill="1" applyBorder="1" applyAlignment="1">
      <alignment horizontal="center" vertical="center" wrapText="1"/>
    </xf>
    <xf numFmtId="0" fontId="6" fillId="49" borderId="84" xfId="0" applyFont="1" applyFill="1" applyBorder="1" applyAlignment="1">
      <alignment horizontal="center" vertical="center" wrapText="1"/>
    </xf>
    <xf numFmtId="0" fontId="6" fillId="49" borderId="87" xfId="0" applyFont="1" applyFill="1" applyBorder="1" applyAlignment="1">
      <alignment horizontal="center" vertical="center" wrapText="1"/>
    </xf>
    <xf numFmtId="0" fontId="4" fillId="0" borderId="14" xfId="42" applyFont="1" applyBorder="1" applyAlignment="1">
      <alignment horizontal="center" vertical="center" wrapText="1"/>
    </xf>
    <xf numFmtId="0" fontId="4" fillId="0" borderId="13" xfId="42" applyFont="1" applyBorder="1" applyAlignment="1">
      <alignment horizontal="center" vertical="center" wrapText="1"/>
    </xf>
    <xf numFmtId="0" fontId="4" fillId="0" borderId="42" xfId="42" applyFont="1" applyBorder="1" applyAlignment="1">
      <alignment horizontal="center" vertical="center" wrapText="1"/>
    </xf>
    <xf numFmtId="0" fontId="4" fillId="0" borderId="38" xfId="42" applyFont="1" applyBorder="1" applyAlignment="1">
      <alignment horizontal="center" vertical="center" wrapText="1"/>
    </xf>
    <xf numFmtId="0" fontId="14" fillId="0" borderId="0" xfId="42" applyFont="1" applyAlignment="1">
      <alignment horizontal="left" vertical="center" wrapText="1"/>
    </xf>
    <xf numFmtId="0" fontId="14" fillId="0" borderId="0" xfId="42" applyFont="1" applyAlignment="1">
      <alignment horizontal="left" vertical="center"/>
    </xf>
    <xf numFmtId="0" fontId="4" fillId="0" borderId="39" xfId="42" applyFont="1" applyBorder="1" applyAlignment="1">
      <alignment horizontal="center" vertical="center" wrapText="1"/>
    </xf>
    <xf numFmtId="0" fontId="4" fillId="0" borderId="40" xfId="42" applyFont="1" applyBorder="1" applyAlignment="1">
      <alignment horizontal="center" vertical="center" wrapText="1"/>
    </xf>
    <xf numFmtId="0" fontId="4" fillId="0" borderId="30" xfId="42" applyFont="1" applyBorder="1" applyAlignment="1">
      <alignment horizontal="center" vertical="center" wrapText="1"/>
    </xf>
    <xf numFmtId="0" fontId="4" fillId="0" borderId="67" xfId="42" applyFont="1" applyBorder="1" applyAlignment="1">
      <alignment horizontal="center" vertical="center" wrapText="1"/>
    </xf>
    <xf numFmtId="0" fontId="4" fillId="0" borderId="68" xfId="42" applyFont="1" applyBorder="1" applyAlignment="1">
      <alignment horizontal="center" vertical="center" wrapText="1"/>
    </xf>
    <xf numFmtId="0" fontId="4" fillId="0" borderId="12" xfId="42" applyFont="1" applyBorder="1" applyAlignment="1">
      <alignment horizontal="center" vertical="center" wrapText="1"/>
    </xf>
    <xf numFmtId="0" fontId="141" fillId="0" borderId="0" xfId="42" applyFont="1" applyAlignment="1">
      <alignment horizontal="right" vertical="center"/>
    </xf>
    <xf numFmtId="0" fontId="144" fillId="0" borderId="0" xfId="42" applyFont="1" applyAlignment="1">
      <alignment horizontal="center" vertical="center"/>
    </xf>
    <xf numFmtId="0" fontId="144" fillId="0" borderId="0" xfId="42" applyFont="1" applyAlignment="1">
      <alignment horizontal="center" vertical="center" wrapText="1"/>
    </xf>
    <xf numFmtId="1" fontId="142" fillId="0" borderId="0" xfId="42" applyNumberFormat="1" applyFont="1" applyAlignment="1">
      <alignment horizontal="center" vertical="center"/>
    </xf>
    <xf numFmtId="0" fontId="142" fillId="0" borderId="0" xfId="42" applyFont="1" applyAlignment="1">
      <alignment horizontal="center" vertical="center"/>
    </xf>
    <xf numFmtId="0" fontId="8" fillId="0" borderId="81"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4" fillId="0" borderId="0" xfId="0" applyFont="1" applyFill="1" applyAlignment="1">
      <alignment horizontal="center" vertical="center"/>
    </xf>
    <xf numFmtId="0" fontId="177" fillId="0" borderId="0" xfId="0" applyFont="1" applyFill="1" applyBorder="1" applyAlignment="1">
      <alignment horizontal="right"/>
    </xf>
    <xf numFmtId="0" fontId="4" fillId="0" borderId="0" xfId="0" applyFont="1" applyAlignment="1">
      <alignment horizontal="left" vertical="center" wrapText="1"/>
    </xf>
    <xf numFmtId="0" fontId="11" fillId="0" borderId="0" xfId="0" applyFont="1" applyFill="1" applyAlignment="1">
      <alignment horizontal="center" vertical="center"/>
    </xf>
    <xf numFmtId="3" fontId="134" fillId="0" borderId="67" xfId="48" applyNumberFormat="1" applyFont="1" applyFill="1" applyBorder="1" applyAlignment="1">
      <alignment horizontal="center" vertical="center" wrapText="1"/>
    </xf>
    <xf numFmtId="3" fontId="134" fillId="0" borderId="68" xfId="48" applyNumberFormat="1" applyFont="1" applyFill="1" applyBorder="1" applyAlignment="1">
      <alignment horizontal="center" vertical="center" wrapText="1"/>
    </xf>
    <xf numFmtId="3" fontId="134" fillId="0" borderId="44" xfId="48" applyNumberFormat="1" applyFont="1" applyFill="1" applyBorder="1" applyAlignment="1">
      <alignment horizontal="center" vertical="center" wrapText="1"/>
    </xf>
    <xf numFmtId="3" fontId="134" fillId="0" borderId="45"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3" fontId="134" fillId="0" borderId="13" xfId="48" applyNumberFormat="1" applyFont="1" applyFill="1" applyBorder="1" applyAlignment="1">
      <alignment horizontal="center" vertical="center" wrapText="1"/>
    </xf>
    <xf numFmtId="3" fontId="134" fillId="0" borderId="38" xfId="48" applyNumberFormat="1" applyFont="1" applyFill="1" applyBorder="1" applyAlignment="1">
      <alignment horizontal="center" vertical="center" wrapText="1"/>
    </xf>
    <xf numFmtId="1" fontId="160" fillId="0" borderId="45" xfId="48" applyNumberFormat="1" applyFont="1" applyFill="1" applyBorder="1" applyAlignment="1">
      <alignment horizontal="right" vertical="center"/>
    </xf>
    <xf numFmtId="3" fontId="134" fillId="0" borderId="42" xfId="48" applyNumberFormat="1" applyFont="1" applyFill="1" applyBorder="1" applyAlignment="1">
      <alignment horizontal="center" vertical="center" wrapText="1"/>
    </xf>
    <xf numFmtId="0" fontId="178" fillId="0" borderId="14" xfId="2518" applyFont="1" applyFill="1" applyBorder="1"/>
    <xf numFmtId="3" fontId="134" fillId="0" borderId="39" xfId="48" applyNumberFormat="1" applyFont="1" applyFill="1" applyBorder="1" applyAlignment="1">
      <alignment horizontal="center" vertical="center" wrapText="1"/>
    </xf>
    <xf numFmtId="3" fontId="134" fillId="0" borderId="30" xfId="48" applyNumberFormat="1" applyFont="1" applyFill="1" applyBorder="1" applyAlignment="1">
      <alignment horizontal="center" vertical="center" wrapText="1"/>
    </xf>
    <xf numFmtId="3" fontId="134" fillId="0" borderId="40" xfId="48" applyNumberFormat="1" applyFont="1" applyFill="1" applyBorder="1" applyAlignment="1">
      <alignment horizontal="center" vertical="center" wrapText="1"/>
    </xf>
    <xf numFmtId="3" fontId="35" fillId="0" borderId="39" xfId="48" applyNumberFormat="1" applyFont="1" applyFill="1" applyBorder="1" applyAlignment="1">
      <alignment horizontal="center" vertical="center" wrapText="1"/>
    </xf>
    <xf numFmtId="3" fontId="35" fillId="0" borderId="30" xfId="48" applyNumberFormat="1" applyFont="1" applyFill="1" applyBorder="1" applyAlignment="1">
      <alignment horizontal="center" vertical="center" wrapText="1"/>
    </xf>
    <xf numFmtId="3" fontId="35" fillId="0" borderId="40" xfId="48" applyNumberFormat="1" applyFont="1" applyFill="1" applyBorder="1" applyAlignment="1">
      <alignment horizontal="center" vertical="center" wrapText="1"/>
    </xf>
    <xf numFmtId="3" fontId="134" fillId="0" borderId="12" xfId="48" applyNumberFormat="1" applyFont="1" applyFill="1" applyBorder="1" applyAlignment="1">
      <alignment horizontal="center" vertical="center" wrapText="1"/>
    </xf>
    <xf numFmtId="3" fontId="134" fillId="0" borderId="46" xfId="48" applyNumberFormat="1" applyFont="1" applyFill="1" applyBorder="1" applyAlignment="1">
      <alignment horizontal="center" vertical="center" wrapText="1"/>
    </xf>
    <xf numFmtId="1" fontId="157" fillId="0" borderId="0" xfId="48" applyNumberFormat="1" applyFont="1" applyFill="1" applyAlignment="1">
      <alignment horizontal="right" vertical="center"/>
    </xf>
    <xf numFmtId="1" fontId="158" fillId="0" borderId="0" xfId="48" applyNumberFormat="1" applyFont="1" applyFill="1" applyAlignment="1">
      <alignment horizontal="center" vertical="center"/>
    </xf>
    <xf numFmtId="1" fontId="160" fillId="0" borderId="0" xfId="48" applyNumberFormat="1" applyFont="1" applyFill="1" applyAlignment="1">
      <alignment horizontal="center" vertical="center"/>
    </xf>
    <xf numFmtId="1" fontId="158" fillId="0" borderId="0" xfId="48" applyNumberFormat="1" applyFont="1" applyFill="1" applyAlignment="1">
      <alignment horizontal="center" vertical="center" wrapText="1"/>
    </xf>
    <xf numFmtId="1" fontId="160" fillId="0" borderId="0" xfId="48" applyNumberFormat="1" applyFont="1" applyFill="1" applyAlignment="1">
      <alignment horizontal="center" vertical="center" wrapText="1"/>
    </xf>
    <xf numFmtId="1" fontId="134" fillId="0" borderId="0" xfId="48" quotePrefix="1" applyNumberFormat="1" applyFont="1" applyFill="1" applyAlignment="1">
      <alignment horizontal="left" vertical="center" wrapText="1"/>
    </xf>
    <xf numFmtId="3" fontId="35" fillId="0" borderId="14" xfId="48" applyNumberFormat="1" applyFont="1" applyFill="1" applyBorder="1" applyAlignment="1">
      <alignment horizontal="left" vertical="center" wrapText="1"/>
    </xf>
    <xf numFmtId="49" fontId="134" fillId="0" borderId="0" xfId="48" applyNumberFormat="1" applyFont="1" applyFill="1" applyBorder="1" applyAlignment="1">
      <alignment horizontal="left" vertical="center"/>
    </xf>
    <xf numFmtId="1" fontId="134" fillId="0" borderId="0" xfId="48" applyNumberFormat="1" applyFont="1" applyFill="1" applyAlignment="1">
      <alignment horizontal="left" vertical="center" wrapText="1"/>
    </xf>
    <xf numFmtId="49" fontId="134" fillId="0" borderId="0" xfId="48" quotePrefix="1" applyNumberFormat="1" applyFont="1" applyFill="1" applyBorder="1" applyAlignment="1">
      <alignment horizontal="left" vertical="center"/>
    </xf>
    <xf numFmtId="3" fontId="134" fillId="0" borderId="14" xfId="48" applyNumberFormat="1" applyFont="1" applyBorder="1" applyAlignment="1">
      <alignment horizontal="center" vertical="center" wrapText="1"/>
    </xf>
    <xf numFmtId="3" fontId="134" fillId="0" borderId="39" xfId="48" applyNumberFormat="1" applyFont="1" applyBorder="1" applyAlignment="1">
      <alignment horizontal="center" vertical="center" wrapText="1"/>
    </xf>
    <xf numFmtId="3" fontId="134" fillId="0" borderId="30" xfId="48" applyNumberFormat="1" applyFont="1" applyBorder="1" applyAlignment="1">
      <alignment horizontal="center" vertical="center" wrapText="1"/>
    </xf>
    <xf numFmtId="3" fontId="134" fillId="0" borderId="40" xfId="48" applyNumberFormat="1" applyFont="1" applyBorder="1" applyAlignment="1">
      <alignment horizontal="center" vertical="center" wrapText="1"/>
    </xf>
    <xf numFmtId="3" fontId="134" fillId="0" borderId="67" xfId="48" applyNumberFormat="1" applyFont="1" applyBorder="1" applyAlignment="1">
      <alignment horizontal="center" vertical="center" wrapText="1"/>
    </xf>
    <xf numFmtId="3" fontId="134" fillId="0" borderId="12" xfId="48" applyNumberFormat="1" applyFont="1" applyBorder="1" applyAlignment="1">
      <alignment horizontal="center" vertical="center" wrapText="1"/>
    </xf>
    <xf numFmtId="3" fontId="134" fillId="0" borderId="44" xfId="48" applyNumberFormat="1" applyFont="1" applyBorder="1" applyAlignment="1">
      <alignment horizontal="center" vertical="center" wrapText="1"/>
    </xf>
    <xf numFmtId="3" fontId="134" fillId="0" borderId="46" xfId="48" applyNumberFormat="1" applyFont="1" applyBorder="1" applyAlignment="1">
      <alignment horizontal="center" vertical="center" wrapText="1"/>
    </xf>
    <xf numFmtId="3" fontId="134" fillId="0" borderId="68" xfId="48" applyNumberFormat="1" applyFont="1" applyBorder="1" applyAlignment="1">
      <alignment horizontal="center" vertical="center" wrapText="1"/>
    </xf>
    <xf numFmtId="3" fontId="134" fillId="0" borderId="45" xfId="48" applyNumberFormat="1" applyFont="1" applyBorder="1" applyAlignment="1">
      <alignment horizontal="center" vertical="center" wrapText="1"/>
    </xf>
    <xf numFmtId="3" fontId="134" fillId="0" borderId="13" xfId="48" applyNumberFormat="1" applyFont="1" applyBorder="1" applyAlignment="1">
      <alignment horizontal="center" vertical="center" wrapText="1"/>
    </xf>
    <xf numFmtId="3" fontId="134" fillId="0" borderId="42" xfId="48" applyNumberFormat="1" applyFont="1" applyBorder="1" applyAlignment="1">
      <alignment horizontal="center" vertical="center" wrapText="1"/>
    </xf>
    <xf numFmtId="3" fontId="134" fillId="0" borderId="38" xfId="48" applyNumberFormat="1" applyFont="1" applyBorder="1" applyAlignment="1">
      <alignment horizontal="center" vertical="center" wrapText="1"/>
    </xf>
    <xf numFmtId="0" fontId="137" fillId="0" borderId="14" xfId="2518" applyFont="1" applyBorder="1"/>
    <xf numFmtId="1" fontId="132" fillId="0" borderId="0" xfId="48" applyNumberFormat="1" applyFont="1" applyFill="1" applyAlignment="1">
      <alignment horizontal="right" vertical="center"/>
    </xf>
    <xf numFmtId="1" fontId="133" fillId="0" borderId="0" xfId="48" applyNumberFormat="1" applyFont="1" applyFill="1" applyAlignment="1">
      <alignment horizontal="center" vertical="center"/>
    </xf>
    <xf numFmtId="1" fontId="133" fillId="0" borderId="0" xfId="48" applyNumberFormat="1" applyFont="1" applyFill="1" applyAlignment="1">
      <alignment horizontal="center" vertical="center" wrapText="1"/>
    </xf>
    <xf numFmtId="1" fontId="135" fillId="0" borderId="0" xfId="48" applyNumberFormat="1" applyFont="1" applyFill="1" applyAlignment="1">
      <alignment horizontal="center" vertical="center" wrapText="1"/>
    </xf>
    <xf numFmtId="1" fontId="135" fillId="0" borderId="45" xfId="48" applyNumberFormat="1" applyFont="1" applyFill="1" applyBorder="1" applyAlignment="1">
      <alignment horizontal="right" vertical="center"/>
    </xf>
    <xf numFmtId="0" fontId="137" fillId="0" borderId="14" xfId="2511" applyFont="1" applyBorder="1"/>
    <xf numFmtId="1" fontId="139" fillId="0" borderId="0" xfId="2515" applyNumberFormat="1" applyFont="1" applyAlignment="1">
      <alignment horizontal="right" vertical="center"/>
    </xf>
    <xf numFmtId="0" fontId="6" fillId="0" borderId="14" xfId="2515" applyFont="1" applyBorder="1" applyAlignment="1">
      <alignment horizontal="center" vertical="center" wrapText="1"/>
    </xf>
    <xf numFmtId="0" fontId="6" fillId="0" borderId="70" xfId="2515" applyFont="1" applyBorder="1" applyAlignment="1">
      <alignment horizontal="center" vertical="center" wrapText="1"/>
    </xf>
    <xf numFmtId="0" fontId="6" fillId="0" borderId="13" xfId="2515" applyFont="1" applyBorder="1" applyAlignment="1">
      <alignment horizontal="center" vertical="center" wrapText="1"/>
    </xf>
    <xf numFmtId="0" fontId="6" fillId="0" borderId="71" xfId="2515" applyFont="1" applyBorder="1" applyAlignment="1">
      <alignment horizontal="center" vertical="center" wrapText="1"/>
    </xf>
    <xf numFmtId="0" fontId="6" fillId="0" borderId="31" xfId="2515" applyFont="1" applyBorder="1" applyAlignment="1">
      <alignment horizontal="center" vertical="center" wrapText="1"/>
    </xf>
    <xf numFmtId="0" fontId="6" fillId="0" borderId="32" xfId="2515" applyFont="1" applyBorder="1" applyAlignment="1">
      <alignment horizontal="center" vertical="center" wrapText="1"/>
    </xf>
    <xf numFmtId="0" fontId="6" fillId="0" borderId="33" xfId="2515" applyFont="1" applyBorder="1" applyAlignment="1">
      <alignment horizontal="center" vertical="center" wrapText="1"/>
    </xf>
    <xf numFmtId="0" fontId="6" fillId="0" borderId="41" xfId="2515" applyFont="1" applyBorder="1" applyAlignment="1">
      <alignment horizontal="center" vertical="center" wrapText="1"/>
    </xf>
    <xf numFmtId="0" fontId="6" fillId="0" borderId="42" xfId="2515" applyFont="1" applyBorder="1" applyAlignment="1">
      <alignment horizontal="center" vertical="center" wrapText="1"/>
    </xf>
    <xf numFmtId="0" fontId="139" fillId="0" borderId="0" xfId="2515" applyFont="1" applyAlignment="1">
      <alignment horizontal="center" vertical="center" wrapText="1"/>
    </xf>
    <xf numFmtId="3" fontId="14" fillId="0" borderId="0" xfId="2515" applyNumberFormat="1" applyFont="1" applyAlignment="1">
      <alignment horizontal="center" vertical="center" wrapText="1"/>
    </xf>
    <xf numFmtId="0" fontId="14" fillId="0" borderId="0" xfId="2515" applyFont="1" applyAlignment="1">
      <alignment horizontal="center" vertical="center" wrapText="1"/>
    </xf>
    <xf numFmtId="0" fontId="6" fillId="0" borderId="35" xfId="2515" applyFont="1" applyBorder="1" applyAlignment="1">
      <alignment horizontal="center" vertical="center" wrapText="1"/>
    </xf>
    <xf numFmtId="0" fontId="6" fillId="0" borderId="16" xfId="2515" applyFont="1" applyBorder="1" applyAlignment="1">
      <alignment horizontal="center" vertical="center" wrapText="1"/>
    </xf>
    <xf numFmtId="0" fontId="6" fillId="0" borderId="69" xfId="2515" applyFont="1" applyBorder="1" applyAlignment="1">
      <alignment horizontal="center" vertical="center" wrapText="1"/>
    </xf>
    <xf numFmtId="0" fontId="6" fillId="0" borderId="36" xfId="2515" applyFont="1" applyBorder="1" applyAlignment="1">
      <alignment horizontal="center" vertical="center" wrapText="1"/>
    </xf>
    <xf numFmtId="0" fontId="6" fillId="0" borderId="34" xfId="2515" applyFont="1" applyBorder="1" applyAlignment="1">
      <alignment horizontal="center" vertical="center" wrapText="1"/>
    </xf>
    <xf numFmtId="0" fontId="6" fillId="0" borderId="15" xfId="2515" applyFont="1" applyBorder="1" applyAlignment="1">
      <alignment horizontal="center" vertical="center" wrapText="1"/>
    </xf>
    <xf numFmtId="0" fontId="6" fillId="0" borderId="72" xfId="2515" applyFont="1" applyBorder="1" applyAlignment="1">
      <alignment horizontal="center" vertical="center" wrapText="1"/>
    </xf>
    <xf numFmtId="0" fontId="169" fillId="0" borderId="0" xfId="0" applyFont="1" applyAlignment="1">
      <alignment horizontal="center" vertical="center" wrapText="1"/>
    </xf>
    <xf numFmtId="0" fontId="176" fillId="0" borderId="45" xfId="0" applyFont="1" applyBorder="1" applyAlignment="1">
      <alignment horizontal="right" vertical="center" wrapText="1"/>
    </xf>
    <xf numFmtId="0" fontId="162" fillId="0" borderId="0" xfId="0" applyFont="1" applyAlignment="1">
      <alignment horizontal="center" vertical="center" wrapText="1"/>
    </xf>
    <xf numFmtId="1" fontId="176" fillId="0" borderId="0" xfId="0" applyNumberFormat="1" applyFont="1" applyBorder="1" applyAlignment="1">
      <alignment horizontal="center" vertical="center" wrapText="1"/>
    </xf>
    <xf numFmtId="0" fontId="176" fillId="0" borderId="0" xfId="0" applyFont="1" applyBorder="1" applyAlignment="1">
      <alignment horizontal="center" vertical="center" wrapText="1"/>
    </xf>
    <xf numFmtId="0" fontId="165" fillId="0" borderId="13" xfId="0" applyFont="1" applyBorder="1" applyAlignment="1">
      <alignment horizontal="center" vertical="center" wrapText="1"/>
    </xf>
    <xf numFmtId="0" fontId="165" fillId="0" borderId="42" xfId="0" applyFont="1" applyBorder="1" applyAlignment="1">
      <alignment horizontal="center" vertical="center" wrapText="1"/>
    </xf>
    <xf numFmtId="0" fontId="165" fillId="0" borderId="38" xfId="0" applyFont="1" applyBorder="1" applyAlignment="1">
      <alignment horizontal="center" vertical="center" wrapText="1"/>
    </xf>
    <xf numFmtId="0" fontId="165" fillId="0" borderId="67" xfId="0" applyFont="1" applyBorder="1" applyAlignment="1">
      <alignment horizontal="center" vertical="center" wrapText="1"/>
    </xf>
    <xf numFmtId="0" fontId="165" fillId="0" borderId="12" xfId="0" applyFont="1" applyBorder="1" applyAlignment="1">
      <alignment horizontal="center" vertical="center" wrapText="1"/>
    </xf>
    <xf numFmtId="0" fontId="165" fillId="0" borderId="44" xfId="0" applyFont="1" applyBorder="1" applyAlignment="1">
      <alignment horizontal="center" vertical="center" wrapText="1"/>
    </xf>
    <xf numFmtId="0" fontId="165" fillId="0" borderId="46" xfId="0" applyFont="1" applyBorder="1" applyAlignment="1">
      <alignment horizontal="center" vertical="center" wrapText="1"/>
    </xf>
    <xf numFmtId="3" fontId="6" fillId="48" borderId="12" xfId="48" applyNumberFormat="1" applyFont="1" applyFill="1" applyBorder="1" applyAlignment="1">
      <alignment horizontal="center" vertical="center" wrapText="1"/>
    </xf>
    <xf numFmtId="3" fontId="6" fillId="48" borderId="94" xfId="48" applyNumberFormat="1" applyFont="1" applyFill="1" applyBorder="1" applyAlignment="1">
      <alignment horizontal="center" vertical="center" wrapText="1"/>
    </xf>
    <xf numFmtId="3" fontId="6" fillId="48" borderId="92" xfId="48" applyNumberFormat="1" applyFont="1" applyFill="1" applyBorder="1" applyAlignment="1">
      <alignment horizontal="center" vertical="center" wrapText="1"/>
    </xf>
    <xf numFmtId="3" fontId="6" fillId="48" borderId="81"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87" xfId="48" applyNumberFormat="1" applyFont="1" applyFill="1" applyBorder="1" applyAlignment="1">
      <alignment horizontal="center" vertical="center" wrapText="1"/>
    </xf>
    <xf numFmtId="1" fontId="6" fillId="48" borderId="83" xfId="48" applyNumberFormat="1" applyFont="1" applyFill="1" applyBorder="1" applyAlignment="1">
      <alignment horizontal="center" vertical="center" wrapText="1"/>
    </xf>
    <xf numFmtId="1" fontId="6" fillId="48" borderId="84" xfId="48" applyNumberFormat="1" applyFont="1" applyFill="1" applyBorder="1" applyAlignment="1">
      <alignment horizontal="center" vertical="center" wrapText="1"/>
    </xf>
    <xf numFmtId="1" fontId="6" fillId="48" borderId="87" xfId="48" applyNumberFormat="1" applyFont="1" applyFill="1" applyBorder="1" applyAlignment="1">
      <alignment horizontal="center" vertical="center" wrapText="1"/>
    </xf>
    <xf numFmtId="1" fontId="144" fillId="48" borderId="0" xfId="48" applyNumberFormat="1" applyFont="1" applyFill="1" applyAlignment="1">
      <alignment horizontal="center" vertical="center" wrapText="1"/>
    </xf>
    <xf numFmtId="1" fontId="142" fillId="48" borderId="0" xfId="48" applyNumberFormat="1" applyFont="1" applyFill="1" applyAlignment="1">
      <alignment horizontal="center" vertical="center" wrapText="1"/>
    </xf>
    <xf numFmtId="1" fontId="14" fillId="48" borderId="88" xfId="48" applyNumberFormat="1" applyFont="1" applyFill="1" applyBorder="1" applyAlignment="1">
      <alignment horizontal="right" vertical="center"/>
    </xf>
    <xf numFmtId="1" fontId="6" fillId="48" borderId="79" xfId="48" applyNumberFormat="1" applyFont="1" applyFill="1" applyBorder="1" applyAlignment="1">
      <alignment horizontal="center" vertical="center" wrapText="1"/>
    </xf>
    <xf numFmtId="1" fontId="6" fillId="48" borderId="82" xfId="48" applyNumberFormat="1" applyFont="1" applyFill="1" applyBorder="1" applyAlignment="1">
      <alignment horizontal="center" vertical="center" wrapText="1"/>
    </xf>
    <xf numFmtId="1" fontId="6" fillId="48" borderId="80" xfId="48" applyNumberFormat="1" applyFont="1" applyFill="1" applyBorder="1" applyAlignment="1">
      <alignment horizontal="center" vertical="center" wrapText="1"/>
    </xf>
    <xf numFmtId="3" fontId="6" fillId="48" borderId="18" xfId="48" applyNumberFormat="1" applyFont="1" applyFill="1" applyBorder="1" applyAlignment="1">
      <alignment horizontal="center" vertical="center" wrapText="1"/>
    </xf>
    <xf numFmtId="3" fontId="6" fillId="48" borderId="21" xfId="48" applyNumberFormat="1" applyFont="1" applyFill="1" applyBorder="1" applyAlignment="1">
      <alignment horizontal="center" vertical="center" wrapText="1"/>
    </xf>
    <xf numFmtId="3" fontId="6" fillId="48" borderId="78"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6" fillId="48" borderId="80" xfId="48" applyNumberFormat="1" applyFont="1" applyFill="1" applyBorder="1" applyAlignment="1">
      <alignment horizontal="center" vertical="center" wrapText="1"/>
    </xf>
    <xf numFmtId="1" fontId="6" fillId="48" borderId="81" xfId="48" applyNumberFormat="1" applyFont="1" applyFill="1" applyBorder="1" applyAlignment="1">
      <alignment horizontal="center" vertical="center" wrapText="1"/>
    </xf>
    <xf numFmtId="3" fontId="6" fillId="48" borderId="67" xfId="48" applyNumberFormat="1" applyFont="1" applyFill="1" applyBorder="1" applyAlignment="1">
      <alignment horizontal="center" vertical="center" wrapText="1"/>
    </xf>
    <xf numFmtId="3" fontId="6" fillId="48" borderId="93" xfId="48" applyNumberFormat="1" applyFont="1" applyFill="1" applyBorder="1" applyAlignment="1">
      <alignment horizontal="center" vertical="center" wrapText="1"/>
    </xf>
    <xf numFmtId="3" fontId="6" fillId="48" borderId="91" xfId="48" applyNumberFormat="1" applyFont="1" applyFill="1" applyBorder="1" applyAlignment="1">
      <alignment horizontal="center" vertical="center" wrapText="1"/>
    </xf>
    <xf numFmtId="1" fontId="6" fillId="48" borderId="67" xfId="48" applyNumberFormat="1" applyFont="1" applyFill="1" applyBorder="1" applyAlignment="1">
      <alignment horizontal="center" vertical="center" wrapText="1"/>
    </xf>
    <xf numFmtId="1" fontId="6" fillId="48" borderId="93" xfId="48" applyNumberFormat="1" applyFont="1" applyFill="1" applyBorder="1" applyAlignment="1">
      <alignment horizontal="center" vertical="center" wrapText="1"/>
    </xf>
    <xf numFmtId="1" fontId="6" fillId="48" borderId="91" xfId="48" applyNumberFormat="1" applyFont="1" applyFill="1" applyBorder="1" applyAlignment="1">
      <alignment horizontal="center" vertical="center" wrapText="1"/>
    </xf>
    <xf numFmtId="1" fontId="6" fillId="48" borderId="26" xfId="48" applyNumberFormat="1" applyFont="1" applyFill="1" applyBorder="1" applyAlignment="1">
      <alignment horizontal="center" vertical="center" wrapText="1"/>
    </xf>
    <xf numFmtId="3" fontId="6" fillId="0" borderId="84" xfId="48" applyNumberFormat="1" applyFont="1" applyFill="1" applyBorder="1" applyAlignment="1">
      <alignment horizontal="center" vertical="center" wrapText="1"/>
    </xf>
    <xf numFmtId="3" fontId="6" fillId="0" borderId="87" xfId="48" applyNumberFormat="1" applyFont="1" applyFill="1" applyBorder="1" applyAlignment="1">
      <alignment horizontal="center" vertical="center" wrapText="1"/>
    </xf>
    <xf numFmtId="1" fontId="139" fillId="0" borderId="0" xfId="48" applyNumberFormat="1" applyFont="1" applyFill="1" applyAlignment="1">
      <alignment horizontal="center" vertical="center" wrapText="1"/>
    </xf>
    <xf numFmtId="3" fontId="6" fillId="0" borderId="18" xfId="48" applyNumberFormat="1" applyFont="1" applyFill="1" applyBorder="1" applyAlignment="1">
      <alignment horizontal="center" vertical="center" wrapText="1"/>
    </xf>
    <xf numFmtId="3" fontId="6" fillId="0" borderId="21" xfId="48" applyNumberFormat="1" applyFont="1" applyFill="1" applyBorder="1" applyAlignment="1">
      <alignment horizontal="center" vertical="center" wrapText="1"/>
    </xf>
    <xf numFmtId="3" fontId="6" fillId="0" borderId="78" xfId="48" applyNumberFormat="1" applyFont="1" applyFill="1" applyBorder="1" applyAlignment="1">
      <alignment horizontal="center" vertical="center" wrapText="1"/>
    </xf>
    <xf numFmtId="3" fontId="6" fillId="0" borderId="79" xfId="48" applyNumberFormat="1" applyFont="1" applyFill="1" applyBorder="1" applyAlignment="1">
      <alignment horizontal="center" vertical="center" wrapText="1"/>
    </xf>
    <xf numFmtId="3" fontId="6" fillId="0" borderId="82" xfId="48" applyNumberFormat="1" applyFont="1" applyFill="1" applyBorder="1" applyAlignment="1">
      <alignment horizontal="center" vertical="center" wrapText="1"/>
    </xf>
    <xf numFmtId="3" fontId="6" fillId="0" borderId="80" xfId="48" applyNumberFormat="1" applyFont="1" applyFill="1" applyBorder="1" applyAlignment="1">
      <alignment horizontal="center" vertical="center" wrapText="1"/>
    </xf>
    <xf numFmtId="1" fontId="6" fillId="0" borderId="79" xfId="48" applyNumberFormat="1" applyFont="1" applyFill="1" applyBorder="1" applyAlignment="1">
      <alignment horizontal="center" vertical="center" wrapText="1"/>
    </xf>
    <xf numFmtId="1" fontId="6" fillId="0" borderId="82" xfId="48" applyNumberFormat="1" applyFont="1" applyFill="1" applyBorder="1" applyAlignment="1">
      <alignment horizontal="center" vertical="center" wrapText="1"/>
    </xf>
    <xf numFmtId="1" fontId="6" fillId="0" borderId="80" xfId="48" applyNumberFormat="1" applyFont="1" applyFill="1" applyBorder="1" applyAlignment="1">
      <alignment horizontal="center" vertical="center" wrapText="1"/>
    </xf>
    <xf numFmtId="3" fontId="6" fillId="0" borderId="81" xfId="48" applyNumberFormat="1" applyFont="1" applyFill="1" applyBorder="1" applyAlignment="1">
      <alignment horizontal="center" vertical="center" wrapText="1"/>
    </xf>
    <xf numFmtId="3" fontId="6" fillId="0" borderId="83" xfId="48" applyNumberFormat="1" applyFont="1" applyFill="1" applyBorder="1" applyAlignment="1">
      <alignment horizontal="center" vertical="center" wrapText="1"/>
    </xf>
    <xf numFmtId="3" fontId="6" fillId="0" borderId="38" xfId="48" applyNumberFormat="1" applyFont="1" applyFill="1" applyBorder="1" applyAlignment="1">
      <alignment horizontal="center" vertical="center" wrapText="1"/>
    </xf>
    <xf numFmtId="1" fontId="6" fillId="0" borderId="83" xfId="48" applyNumberFormat="1" applyFont="1" applyFill="1" applyBorder="1" applyAlignment="1">
      <alignment horizontal="center" vertical="center" wrapText="1"/>
    </xf>
    <xf numFmtId="1" fontId="6" fillId="0" borderId="84" xfId="48" applyNumberFormat="1" applyFont="1" applyFill="1" applyBorder="1" applyAlignment="1">
      <alignment horizontal="center" vertical="center" wrapText="1"/>
    </xf>
    <xf numFmtId="1" fontId="6" fillId="0" borderId="26" xfId="48" applyNumberFormat="1" applyFont="1" applyFill="1" applyBorder="1" applyAlignment="1">
      <alignment horizontal="center" vertical="center" wrapText="1"/>
    </xf>
    <xf numFmtId="0" fontId="139" fillId="0" borderId="0" xfId="42" applyFont="1" applyFill="1" applyAlignment="1">
      <alignment horizontal="center" vertical="center"/>
    </xf>
    <xf numFmtId="1" fontId="139" fillId="0" borderId="0" xfId="48" applyNumberFormat="1" applyFont="1" applyFill="1" applyAlignment="1">
      <alignment horizontal="center" vertical="center"/>
    </xf>
    <xf numFmtId="1" fontId="35" fillId="0" borderId="0" xfId="48" applyNumberFormat="1" applyFont="1" applyFill="1" applyAlignment="1">
      <alignment horizontal="center" vertical="center" wrapText="1"/>
    </xf>
    <xf numFmtId="1" fontId="140" fillId="0" borderId="45" xfId="48" applyNumberFormat="1" applyFont="1" applyFill="1" applyBorder="1" applyAlignment="1">
      <alignment horizontal="right" vertical="center"/>
    </xf>
    <xf numFmtId="1" fontId="140" fillId="0" borderId="88" xfId="48" applyNumberFormat="1" applyFont="1" applyFill="1" applyBorder="1" applyAlignment="1">
      <alignment horizontal="right" vertical="center"/>
    </xf>
    <xf numFmtId="3" fontId="6" fillId="0" borderId="14" xfId="48" applyNumberFormat="1" applyFont="1" applyFill="1" applyBorder="1" applyAlignment="1">
      <alignment horizontal="center" vertical="center" wrapText="1"/>
    </xf>
    <xf numFmtId="1" fontId="6" fillId="0" borderId="81" xfId="48" applyNumberFormat="1" applyFont="1" applyFill="1" applyBorder="1" applyAlignment="1">
      <alignment horizontal="center" vertical="center" wrapText="1"/>
    </xf>
    <xf numFmtId="0" fontId="11" fillId="0" borderId="0" xfId="42" applyFont="1" applyFill="1" applyAlignment="1">
      <alignment horizontal="left" vertical="center" wrapText="1"/>
    </xf>
    <xf numFmtId="0" fontId="8" fillId="0" borderId="36"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34" xfId="0" applyFont="1" applyBorder="1" applyAlignment="1">
      <alignment horizontal="center" vertical="center" textRotation="1" wrapText="1"/>
    </xf>
    <xf numFmtId="0" fontId="8" fillId="0" borderId="15" xfId="0" applyFont="1" applyBorder="1" applyAlignment="1">
      <alignment horizontal="center" vertical="center" textRotation="1"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0" fontId="13" fillId="0" borderId="37" xfId="0" applyFont="1" applyBorder="1" applyAlignment="1">
      <alignment horizontal="center" vertical="center"/>
    </xf>
    <xf numFmtId="0" fontId="165" fillId="0" borderId="14" xfId="0" applyFont="1" applyBorder="1" applyAlignment="1">
      <alignment horizontal="center" vertical="center" wrapText="1"/>
    </xf>
    <xf numFmtId="0" fontId="164" fillId="0" borderId="45" xfId="0" applyFont="1" applyBorder="1" applyAlignment="1">
      <alignment horizontal="center" vertical="center" wrapText="1"/>
    </xf>
    <xf numFmtId="0" fontId="165" fillId="0" borderId="39" xfId="0" applyFont="1" applyBorder="1" applyAlignment="1">
      <alignment horizontal="center" vertical="center" wrapText="1"/>
    </xf>
    <xf numFmtId="0" fontId="165" fillId="0" borderId="30" xfId="0" applyFont="1" applyBorder="1" applyAlignment="1">
      <alignment horizontal="center" vertical="center" wrapText="1"/>
    </xf>
    <xf numFmtId="0" fontId="165" fillId="0" borderId="40" xfId="0" applyFont="1" applyBorder="1" applyAlignment="1">
      <alignment horizontal="center" vertical="center" wrapText="1"/>
    </xf>
    <xf numFmtId="0" fontId="173" fillId="46" borderId="14" xfId="0" applyFont="1" applyFill="1" applyBorder="1" applyAlignment="1">
      <alignment horizontal="center" vertical="center" wrapText="1"/>
    </xf>
    <xf numFmtId="0" fontId="173" fillId="47" borderId="0" xfId="0" applyFont="1" applyFill="1" applyAlignment="1">
      <alignment horizontal="center" vertical="center" wrapText="1"/>
    </xf>
    <xf numFmtId="251" fontId="173" fillId="0" borderId="14" xfId="2549" applyNumberFormat="1" applyFont="1" applyFill="1" applyBorder="1" applyAlignment="1">
      <alignment horizontal="center" vertical="center" wrapText="1"/>
    </xf>
    <xf numFmtId="0" fontId="173" fillId="47" borderId="14" xfId="0" applyFont="1" applyFill="1" applyBorder="1" applyAlignment="1">
      <alignment horizontal="center" vertical="center" wrapText="1"/>
    </xf>
    <xf numFmtId="251" fontId="173" fillId="47" borderId="14" xfId="2549" applyNumberFormat="1" applyFont="1" applyFill="1" applyBorder="1" applyAlignment="1">
      <alignment horizontal="center" vertical="center" wrapText="1"/>
    </xf>
    <xf numFmtId="251" fontId="174" fillId="0" borderId="0" xfId="2549" applyNumberFormat="1" applyFont="1" applyFill="1" applyAlignment="1">
      <alignment horizontal="center"/>
    </xf>
    <xf numFmtId="251" fontId="170" fillId="0" borderId="0" xfId="2549" applyNumberFormat="1" applyFont="1" applyFill="1" applyAlignment="1">
      <alignment horizontal="center" wrapText="1"/>
    </xf>
    <xf numFmtId="0" fontId="173" fillId="0" borderId="14" xfId="0" applyFont="1" applyFill="1" applyBorder="1" applyAlignment="1">
      <alignment horizontal="center" vertical="center" wrapText="1"/>
    </xf>
    <xf numFmtId="0" fontId="139" fillId="0" borderId="0" xfId="0" applyFont="1" applyFill="1" applyAlignment="1">
      <alignment horizontal="center" vertical="center"/>
    </xf>
    <xf numFmtId="0" fontId="35" fillId="0" borderId="0" xfId="0" applyFont="1" applyFill="1" applyAlignment="1">
      <alignment horizontal="center" vertical="center" wrapText="1"/>
    </xf>
    <xf numFmtId="0" fontId="139" fillId="0" borderId="0" xfId="0" applyFont="1" applyFill="1" applyAlignment="1">
      <alignment horizontal="center" vertical="center" wrapText="1"/>
    </xf>
    <xf numFmtId="0" fontId="12" fillId="48" borderId="0" xfId="42" applyFont="1" applyFill="1" applyAlignment="1">
      <alignment horizontal="right" vertical="center"/>
    </xf>
    <xf numFmtId="1" fontId="144" fillId="48" borderId="0" xfId="48" applyNumberFormat="1" applyFont="1" applyFill="1" applyAlignment="1">
      <alignment horizontal="center" vertical="center"/>
    </xf>
    <xf numFmtId="1" fontId="12" fillId="48" borderId="0" xfId="48" applyNumberFormat="1" applyFont="1" applyFill="1" applyAlignment="1">
      <alignment horizontal="center" vertical="center" wrapText="1"/>
    </xf>
    <xf numFmtId="3" fontId="6" fillId="48" borderId="82" xfId="48" applyNumberFormat="1" applyFont="1" applyFill="1" applyBorder="1" applyAlignment="1">
      <alignment horizontal="center" vertical="center" wrapText="1"/>
    </xf>
    <xf numFmtId="1" fontId="6" fillId="48" borderId="68" xfId="48" applyNumberFormat="1" applyFont="1" applyFill="1" applyBorder="1" applyAlignment="1">
      <alignment horizontal="center" vertical="center" wrapText="1"/>
    </xf>
    <xf numFmtId="1" fontId="6" fillId="48" borderId="12" xfId="48" applyNumberFormat="1" applyFont="1" applyFill="1" applyBorder="1" applyAlignment="1">
      <alignment horizontal="center" vertical="center" wrapText="1"/>
    </xf>
    <xf numFmtId="1" fontId="6" fillId="48" borderId="0" xfId="48" applyNumberFormat="1" applyFont="1" applyFill="1" applyBorder="1" applyAlignment="1">
      <alignment horizontal="center" vertical="center" wrapText="1"/>
    </xf>
    <xf numFmtId="1" fontId="6" fillId="48" borderId="94" xfId="48" applyNumberFormat="1" applyFont="1" applyFill="1" applyBorder="1" applyAlignment="1">
      <alignment horizontal="center" vertical="center" wrapText="1"/>
    </xf>
    <xf numFmtId="1" fontId="6" fillId="48" borderId="88" xfId="48" applyNumberFormat="1" applyFont="1" applyFill="1" applyBorder="1" applyAlignment="1">
      <alignment horizontal="center" vertical="center" wrapText="1"/>
    </xf>
    <xf numFmtId="1" fontId="6" fillId="48" borderId="92" xfId="48" applyNumberFormat="1" applyFont="1" applyFill="1" applyBorder="1" applyAlignment="1">
      <alignment horizontal="center" vertical="center" wrapText="1"/>
    </xf>
  </cellXfs>
  <cellStyles count="2568">
    <cellStyle name="_x0001_" xfId="56"/>
    <cellStyle name="          _x000d__x000a_shell=progman.exe_x000d__x000a_m" xfId="57"/>
    <cellStyle name="_x000d__x000a_JournalTemplate=C:\COMFO\CTALK\JOURSTD.TPL_x000d__x000a_LbStateAddress=3 3 0 251 1 89 2 311_x000d__x000a_LbStateJou" xfId="58"/>
    <cellStyle name="#,##0" xfId="59"/>
    <cellStyle name="%" xfId="60"/>
    <cellStyle name="." xfId="61"/>
    <cellStyle name=".d©y" xfId="62"/>
    <cellStyle name="??" xfId="63"/>
    <cellStyle name="?? [0.00]_ Att. 1- Cover" xfId="64"/>
    <cellStyle name="?? [0]" xfId="65"/>
    <cellStyle name="?_x001d_??%U©÷u&amp;H©÷9_x0008_? s_x000a__x0007__x0001__x0001_" xfId="66"/>
    <cellStyle name="?_x001d_??%U©÷u&amp;H©÷9_x0008_? s_x000a__x0007__x0001__x0001_?_x0002_???????????????_x0001_(_x0002_u_x000d_?????_x001f_????????_x0007_????????????????!???????????           ?????           ?????????_x000d_C:\WINDOWS\country.sys_x000d_??????????????????????????????????????????????????????????????????????????????????????????????" xfId="67"/>
    <cellStyle name="?_x001d_??%U©÷u&amp;H©÷9_x0008_?_x0009_s_x000a__x0007__x0001__x0001_" xfId="2519"/>
    <cellStyle name="?_x001d_??%U²u&amp;H²9_x0008_? s_x000a__x0007__x0001__x0001_" xfId="68"/>
    <cellStyle name="???? [0.00]_      " xfId="69"/>
    <cellStyle name="??????" xfId="70"/>
    <cellStyle name="????_      " xfId="71"/>
    <cellStyle name="???[0]_?? DI" xfId="72"/>
    <cellStyle name="???_?? DI" xfId="73"/>
    <cellStyle name="??[0]_BRE" xfId="74"/>
    <cellStyle name="??_      " xfId="75"/>
    <cellStyle name="??A? [0]_laroux_1_¸???™? " xfId="76"/>
    <cellStyle name="??A?_laroux_1_¸???™? " xfId="77"/>
    <cellStyle name="?¡±¢¥?_?¨ù??¢´¢¥_¢¬???¢â? " xfId="78"/>
    <cellStyle name="?”´?_?¼??¤´_¸???™? " xfId="79"/>
    <cellStyle name="?ðÇ%U?&amp;H?_x0008_?s_x000a__x0007__x0001__x0001_" xfId="80"/>
    <cellStyle name="?ðÇ%U?&amp;H?_x0008_?s_x000a__x0007__x0001__x0001_?_x0002_ÿÿÿÿÿÿÿÿÿÿÿÿÿÿÿ_x0001_(_x0002_?€????ÿÿÿÿ????_x0007_??????????????????????????           ?????           ?????????_x000d_C:\WINDOWS\country.sys_x000d_??????????????????????????????????????????????????????????????????????????????????????????????" xfId="81"/>
    <cellStyle name="?I?I?_x0001_??j?_x0008_?h_x0001__x000c__x000c__x0002__x0002__x000c_!Comma [0]_Chi phÝ kh¸c_B¶ng 1 (2)?G_x001d_Comma [0]_Chi phÝ kh¸c_B¶ng 2?G$Comma [0]_Ch" xfId="82"/>
    <cellStyle name="?曹%U?&amp;H?_x0008_?s_x000a__x0007__x0001__x0001_" xfId="83"/>
    <cellStyle name="[0]_Chi phÝ kh¸c_V" xfId="84"/>
    <cellStyle name="_(DT Moi) PTVLMN" xfId="85"/>
    <cellStyle name="_1 TONG HOP - CA NA" xfId="86"/>
    <cellStyle name="_Bang bieu" xfId="87"/>
    <cellStyle name="_Bang Chi tieu (2)" xfId="88"/>
    <cellStyle name="_Bang Chi tieu (2)?_x001c_Comma [0]_Chi phÝ kh¸c_Book1?!Comma [0]_Chi phÝ kh¸c_Liªn ChiÓu?b_x001e_Comma [0]_Chi" xfId="89"/>
    <cellStyle name="_Bao cao danh muc cac cong trinh tren dia ban huyen 4-2010" xfId="90"/>
    <cellStyle name="_Bao cao tai NPP PHAN DUNG 22-7" xfId="91"/>
    <cellStyle name="_BAO GIA NGAY 24-10-08 (co dam)" xfId="92"/>
    <cellStyle name="_bieu tong hop doi ung ODA" xfId="93"/>
    <cellStyle name="_bieu tong hop lai kh von 2011 gui phong TH-KTDN" xfId="94"/>
    <cellStyle name="_bieumau 1" xfId="95"/>
    <cellStyle name="_Book1" xfId="96"/>
    <cellStyle name="_Book1_1" xfId="97"/>
    <cellStyle name="_Book1_1_Bao cao 9 thang  XDCB" xfId="98"/>
    <cellStyle name="_Book1_1_Bao cáo giai ngân 2012 (SKH thang 9)" xfId="99"/>
    <cellStyle name="_Book1_1_Bao cao phòng lao động phụ lục 3" xfId="100"/>
    <cellStyle name="_Book1_1_bieumau 1" xfId="101"/>
    <cellStyle name="_Book1_1_Book1" xfId="102"/>
    <cellStyle name="_Book1_1_Book1_1" xfId="103"/>
    <cellStyle name="_Book1_1_KH Von 2012 gui BKH 1" xfId="104"/>
    <cellStyle name="_Book1_1_KH Von 2012 gui BKH 2" xfId="105"/>
    <cellStyle name="_Book1_1_Ra soat KH von 2011 (Huy-11-11-11)" xfId="106"/>
    <cellStyle name="_Book1_1_TONG HOP HOAN THUE NAM 2011" xfId="107"/>
    <cellStyle name="_Book1_2" xfId="108"/>
    <cellStyle name="_Book1_2_Ke hoach 2010 (theo doi 11-8-2010)" xfId="109"/>
    <cellStyle name="_Book1_2_Ra soat KH von 2011 (Huy-11-11-11)" xfId="110"/>
    <cellStyle name="_Book1_Kh ql62 (2010) 11-09" xfId="111"/>
    <cellStyle name="_Book1_Ra soat KH von 2011 (Huy-11-11-11)" xfId="112"/>
    <cellStyle name="_C.cong+B.luong-Sanluong" xfId="113"/>
    <cellStyle name="_Chi tieu KH nam 2009" xfId="114"/>
    <cellStyle name="_Chuẩn bị đầu tư 2011 (sep Hung)" xfId="115"/>
    <cellStyle name="_Copy of KH PHAN BO VON ĐỐI ỨNG NAM 2011 (30 TY phuong án gop WB)" xfId="116"/>
    <cellStyle name="_dang vien mói" xfId="117"/>
    <cellStyle name="_DM 1" xfId="118"/>
    <cellStyle name="_DO-D1500-KHONG CO TRONG DT" xfId="119"/>
    <cellStyle name="_DT 1751 Muong Khoa" xfId="120"/>
    <cellStyle name="_DT Nam vai" xfId="121"/>
    <cellStyle name="_DT Nam vai_bieu ke hoach dau thau" xfId="122"/>
    <cellStyle name="_DT Nam vai_bieu ke hoach dau thau truong mam non SKH" xfId="123"/>
    <cellStyle name="_DT Nam vai_Book1" xfId="124"/>
    <cellStyle name="_DT Nam vai_DTTD chieng chan Tham lai 29-9-2009" xfId="125"/>
    <cellStyle name="_DT Nam vai_Ke hoach 2010 (theo doi 11-8-2010)" xfId="126"/>
    <cellStyle name="_DT Nam vai_ke hoach dau thau 30-6-2010" xfId="127"/>
    <cellStyle name="_DT Nam vai_QD ke hoach dau thau" xfId="128"/>
    <cellStyle name="_DT Nam vai_tinh toan hoang ha" xfId="129"/>
    <cellStyle name="_DT truong THPT  quyet thang tinh 04-3-09" xfId="130"/>
    <cellStyle name="_DTnha cong vu Dung C" xfId="131"/>
    <cellStyle name="_Du toan" xfId="132"/>
    <cellStyle name="_Du toan_bieu ke hoach dau thau" xfId="133"/>
    <cellStyle name="_Du toan_bieu ke hoach dau thau truong mam non SKH" xfId="134"/>
    <cellStyle name="_Du toan_bieu tong hop lai kh von 2011 gui phong TH-KTDN" xfId="135"/>
    <cellStyle name="_Du toan_Book1" xfId="136"/>
    <cellStyle name="_Du toan_Book1_Ke hoach 2010 (theo doi 11-8-2010)" xfId="137"/>
    <cellStyle name="_Du toan_Book1_ke hoach dau thau 30-6-2010" xfId="138"/>
    <cellStyle name="_Du toan_Copy of KH PHAN BO VON ĐỐI ỨNG NAM 2011 (30 TY phuong án gop WB)" xfId="139"/>
    <cellStyle name="_Du toan_DTTD chieng chan Tham lai 29-9-2009" xfId="140"/>
    <cellStyle name="_Du toan_Du toan nuoc San Thang (GD2)" xfId="141"/>
    <cellStyle name="_Du toan_Ke hoach 2010 (theo doi 11-8-2010)" xfId="142"/>
    <cellStyle name="_Du toan_ke hoach dau thau 30-6-2010" xfId="143"/>
    <cellStyle name="_Du toan_KH Von 2012 gui BKH 1" xfId="144"/>
    <cellStyle name="_Du toan_QD ke hoach dau thau" xfId="145"/>
    <cellStyle name="_Du toan_tinh toan hoang ha" xfId="146"/>
    <cellStyle name="_Du toan_Tong von ĐTPT" xfId="147"/>
    <cellStyle name="_DUTOAN goi 20(PTNT)" xfId="148"/>
    <cellStyle name="_DuToan92009Luong650" xfId="149"/>
    <cellStyle name="_Duyet TK thay đôi" xfId="150"/>
    <cellStyle name="_F4-6" xfId="151"/>
    <cellStyle name="_GOITHAUSO2" xfId="152"/>
    <cellStyle name="_GOITHAUSO3" xfId="153"/>
    <cellStyle name="_GOITHAUSO4" xfId="154"/>
    <cellStyle name="_Gui Phai TTra TRUONG PTTH Ka Lang Hieu bo+Phu 17-8-09-" xfId="155"/>
    <cellStyle name="_HaHoa_TDT_DienCSang" xfId="156"/>
    <cellStyle name="_HaHoa19-5-07" xfId="157"/>
    <cellStyle name="_Huong CHI tieu Nhiem vu CTMTQG 2014(1)" xfId="2520"/>
    <cellStyle name="_Ke hoach 2010 ngay 14.4.10" xfId="158"/>
    <cellStyle name="_Kh ql62 (2010) 11-09" xfId="159"/>
    <cellStyle name="_KH.DTC.gd2016-2020 tinh (T2-2015)" xfId="2521"/>
    <cellStyle name="_KT (2)" xfId="160"/>
    <cellStyle name="_KT (2)_1" xfId="161"/>
    <cellStyle name="_KT (2)_2" xfId="162"/>
    <cellStyle name="_KT (2)_2_TG-TH" xfId="163"/>
    <cellStyle name="_KT (2)_2_TG-TH_BANG TONG HOP TINH HINH THANH QUYET TOAN (MOI I)" xfId="164"/>
    <cellStyle name="_KT (2)_2_TG-TH_BAO GIA NGAY 24-10-08 (co dam)" xfId="165"/>
    <cellStyle name="_KT (2)_2_TG-TH_bieumau 1" xfId="166"/>
    <cellStyle name="_KT (2)_2_TG-TH_Book1" xfId="167"/>
    <cellStyle name="_KT (2)_2_TG-TH_Book1_1" xfId="168"/>
    <cellStyle name="_KT (2)_2_TG-TH_Book1_2" xfId="169"/>
    <cellStyle name="_KT (2)_2_TG-TH_CAU Khanh Nam(Thi Cong)" xfId="170"/>
    <cellStyle name="_KT (2)_2_TG-TH_DU TRU VAT TU" xfId="171"/>
    <cellStyle name="_KT (2)_2_TG-TH_Ket du ung NS" xfId="172"/>
    <cellStyle name="_KT (2)_2_TG-TH_KH Von 2012 gui BKH 1" xfId="173"/>
    <cellStyle name="_KT (2)_2_TG-TH_KH Von 2012 gui BKH 2" xfId="174"/>
    <cellStyle name="_KT (2)_2_TG-TH_ÿÿÿÿÿ" xfId="175"/>
    <cellStyle name="_KT (2)_3" xfId="176"/>
    <cellStyle name="_KT (2)_3_TG-TH" xfId="177"/>
    <cellStyle name="_KT (2)_3_TG-TH_bieumau 1" xfId="178"/>
    <cellStyle name="_KT (2)_3_TG-TH_Book1" xfId="179"/>
    <cellStyle name="_KT (2)_3_TG-TH_Ket du ung NS" xfId="180"/>
    <cellStyle name="_KT (2)_3_TG-TH_KH Von 2012 gui BKH 1" xfId="181"/>
    <cellStyle name="_KT (2)_3_TG-TH_KH Von 2012 gui BKH 2" xfId="182"/>
    <cellStyle name="_KT (2)_3_TG-TH_PERSONAL" xfId="183"/>
    <cellStyle name="_KT (2)_3_TG-TH_PERSONAL_Book1" xfId="184"/>
    <cellStyle name="_KT (2)_3_TG-TH_PERSONAL_Tong hop KHCB 2001" xfId="185"/>
    <cellStyle name="_KT (2)_4" xfId="186"/>
    <cellStyle name="_KT (2)_4_BANG TONG HOP TINH HINH THANH QUYET TOAN (MOI I)" xfId="187"/>
    <cellStyle name="_KT (2)_4_BAO GIA NGAY 24-10-08 (co dam)" xfId="188"/>
    <cellStyle name="_KT (2)_4_bieumau 1" xfId="189"/>
    <cellStyle name="_KT (2)_4_Book1" xfId="190"/>
    <cellStyle name="_KT (2)_4_Book1_1" xfId="191"/>
    <cellStyle name="_KT (2)_4_Book1_2" xfId="192"/>
    <cellStyle name="_KT (2)_4_CAU Khanh Nam(Thi Cong)" xfId="193"/>
    <cellStyle name="_KT (2)_4_DU TRU VAT TU" xfId="194"/>
    <cellStyle name="_KT (2)_4_Ket du ung NS" xfId="195"/>
    <cellStyle name="_KT (2)_4_KH Von 2012 gui BKH 1" xfId="196"/>
    <cellStyle name="_KT (2)_4_KH Von 2012 gui BKH 2" xfId="197"/>
    <cellStyle name="_KT (2)_4_TG-TH" xfId="198"/>
    <cellStyle name="_KT (2)_4_ÿÿÿÿÿ" xfId="199"/>
    <cellStyle name="_KT (2)_5" xfId="200"/>
    <cellStyle name="_KT (2)_5_BANG TONG HOP TINH HINH THANH QUYET TOAN (MOI I)" xfId="201"/>
    <cellStyle name="_KT (2)_5_BAO GIA NGAY 24-10-08 (co dam)" xfId="202"/>
    <cellStyle name="_KT (2)_5_bieumau 1" xfId="203"/>
    <cellStyle name="_KT (2)_5_Book1" xfId="204"/>
    <cellStyle name="_KT (2)_5_Book1_1" xfId="205"/>
    <cellStyle name="_KT (2)_5_Book1_2" xfId="206"/>
    <cellStyle name="_KT (2)_5_CAU Khanh Nam(Thi Cong)" xfId="207"/>
    <cellStyle name="_KT (2)_5_DU TRU VAT TU" xfId="208"/>
    <cellStyle name="_KT (2)_5_Ket du ung NS" xfId="209"/>
    <cellStyle name="_KT (2)_5_KH Von 2012 gui BKH 1" xfId="210"/>
    <cellStyle name="_KT (2)_5_KH Von 2012 gui BKH 2" xfId="211"/>
    <cellStyle name="_KT (2)_5_ÿÿÿÿÿ" xfId="212"/>
    <cellStyle name="_KT (2)_bieumau 1" xfId="213"/>
    <cellStyle name="_KT (2)_Book1" xfId="214"/>
    <cellStyle name="_KT (2)_Ket du ung NS" xfId="215"/>
    <cellStyle name="_KT (2)_KH Von 2012 gui BKH 1" xfId="216"/>
    <cellStyle name="_KT (2)_KH Von 2012 gui BKH 2" xfId="217"/>
    <cellStyle name="_KT (2)_PERSONAL" xfId="218"/>
    <cellStyle name="_KT (2)_PERSONAL_Book1" xfId="219"/>
    <cellStyle name="_KT (2)_PERSONAL_Tong hop KHCB 2001" xfId="220"/>
    <cellStyle name="_KT (2)_TG-TH" xfId="221"/>
    <cellStyle name="_KT_TG" xfId="222"/>
    <cellStyle name="_KT_TG_1" xfId="223"/>
    <cellStyle name="_KT_TG_1_BANG TONG HOP TINH HINH THANH QUYET TOAN (MOI I)" xfId="224"/>
    <cellStyle name="_KT_TG_1_BAO GIA NGAY 24-10-08 (co dam)" xfId="225"/>
    <cellStyle name="_KT_TG_1_bieumau 1" xfId="226"/>
    <cellStyle name="_KT_TG_1_Book1" xfId="227"/>
    <cellStyle name="_KT_TG_1_Book1_1" xfId="228"/>
    <cellStyle name="_KT_TG_1_Book1_2" xfId="229"/>
    <cellStyle name="_KT_TG_1_CAU Khanh Nam(Thi Cong)" xfId="230"/>
    <cellStyle name="_KT_TG_1_DU TRU VAT TU" xfId="231"/>
    <cellStyle name="_KT_TG_1_Ket du ung NS" xfId="232"/>
    <cellStyle name="_KT_TG_1_KH Von 2012 gui BKH 1" xfId="233"/>
    <cellStyle name="_KT_TG_1_KH Von 2012 gui BKH 2" xfId="234"/>
    <cellStyle name="_KT_TG_1_ÿÿÿÿÿ" xfId="235"/>
    <cellStyle name="_KT_TG_2" xfId="236"/>
    <cellStyle name="_KT_TG_2_BANG TONG HOP TINH HINH THANH QUYET TOAN (MOI I)" xfId="237"/>
    <cellStyle name="_KT_TG_2_BAO GIA NGAY 24-10-08 (co dam)" xfId="238"/>
    <cellStyle name="_KT_TG_2_bieumau 1" xfId="239"/>
    <cellStyle name="_KT_TG_2_Book1" xfId="240"/>
    <cellStyle name="_KT_TG_2_Book1_1" xfId="241"/>
    <cellStyle name="_KT_TG_2_Book1_2" xfId="242"/>
    <cellStyle name="_KT_TG_2_CAU Khanh Nam(Thi Cong)" xfId="243"/>
    <cellStyle name="_KT_TG_2_DU TRU VAT TU" xfId="244"/>
    <cellStyle name="_KT_TG_2_Ket du ung NS" xfId="245"/>
    <cellStyle name="_KT_TG_2_KH Von 2012 gui BKH 1" xfId="246"/>
    <cellStyle name="_KT_TG_2_KH Von 2012 gui BKH 2" xfId="247"/>
    <cellStyle name="_KT_TG_2_ÿÿÿÿÿ" xfId="248"/>
    <cellStyle name="_KT_TG_3" xfId="249"/>
    <cellStyle name="_KT_TG_4" xfId="250"/>
    <cellStyle name="_LuuNgay24-07-2006Bao cao tai NPP PHAN DUNG 22-7" xfId="251"/>
    <cellStyle name="_MauThanTKKT-goi7-DonGia2143(vl t7)" xfId="252"/>
    <cellStyle name="_Nhu cau von ung truoc 2011 Tha h Hoa + Nge An gui TW" xfId="253"/>
    <cellStyle name="_PERSONAL" xfId="254"/>
    <cellStyle name="_PERSONAL_Book1" xfId="255"/>
    <cellStyle name="_PERSONAL_Tong hop KHCB 2001" xfId="256"/>
    <cellStyle name="_Phan bo" xfId="257"/>
    <cellStyle name="_Phan pha do" xfId="258"/>
    <cellStyle name="_Q TOAN  SCTX QL.62 QUI I ( oanh)" xfId="259"/>
    <cellStyle name="_Q TOAN  SCTX QL.62 QUI II ( oanh)" xfId="260"/>
    <cellStyle name="_QĐ 980" xfId="261"/>
    <cellStyle name="_QT SCTXQL62_QT1 (Cty QL)" xfId="262"/>
    <cellStyle name="_Ra soat KH von 2011 (Huy-11-11-11)" xfId="263"/>
    <cellStyle name="_Sheet1" xfId="264"/>
    <cellStyle name="_Sheet2" xfId="265"/>
    <cellStyle name="_TG-TH" xfId="266"/>
    <cellStyle name="_TG-TH_1" xfId="267"/>
    <cellStyle name="_TG-TH_1_BANG TONG HOP TINH HINH THANH QUYET TOAN (MOI I)" xfId="268"/>
    <cellStyle name="_TG-TH_1_BAO GIA NGAY 24-10-08 (co dam)" xfId="269"/>
    <cellStyle name="_TG-TH_1_bieumau 1" xfId="270"/>
    <cellStyle name="_TG-TH_1_Book1" xfId="271"/>
    <cellStyle name="_TG-TH_1_Book1_1" xfId="272"/>
    <cellStyle name="_TG-TH_1_Book1_2" xfId="273"/>
    <cellStyle name="_TG-TH_1_CAU Khanh Nam(Thi Cong)" xfId="274"/>
    <cellStyle name="_TG-TH_1_DU TRU VAT TU" xfId="275"/>
    <cellStyle name="_TG-TH_1_Ket du ung NS" xfId="276"/>
    <cellStyle name="_TG-TH_1_KH Von 2012 gui BKH 1" xfId="277"/>
    <cellStyle name="_TG-TH_1_KH Von 2012 gui BKH 2" xfId="278"/>
    <cellStyle name="_TG-TH_1_ÿÿÿÿÿ" xfId="279"/>
    <cellStyle name="_TG-TH_2" xfId="280"/>
    <cellStyle name="_TG-TH_2_BANG TONG HOP TINH HINH THANH QUYET TOAN (MOI I)" xfId="281"/>
    <cellStyle name="_TG-TH_2_BAO GIA NGAY 24-10-08 (co dam)" xfId="282"/>
    <cellStyle name="_TG-TH_2_bieumau 1" xfId="283"/>
    <cellStyle name="_TG-TH_2_Book1" xfId="284"/>
    <cellStyle name="_TG-TH_2_Book1_1" xfId="285"/>
    <cellStyle name="_TG-TH_2_Book1_2" xfId="286"/>
    <cellStyle name="_TG-TH_2_CAU Khanh Nam(Thi Cong)" xfId="287"/>
    <cellStyle name="_TG-TH_2_DU TRU VAT TU" xfId="288"/>
    <cellStyle name="_TG-TH_2_Ket du ung NS" xfId="289"/>
    <cellStyle name="_TG-TH_2_KH Von 2012 gui BKH 1" xfId="290"/>
    <cellStyle name="_TG-TH_2_KH Von 2012 gui BKH 2" xfId="291"/>
    <cellStyle name="_TG-TH_2_ÿÿÿÿÿ" xfId="292"/>
    <cellStyle name="_TG-TH_3" xfId="293"/>
    <cellStyle name="_TG-TH_4" xfId="294"/>
    <cellStyle name="_TH hien trang MM thi tran TD" xfId="295"/>
    <cellStyle name="_Theo doi tien do cong viec Nam 2009" xfId="296"/>
    <cellStyle name="_tien luong" xfId="297"/>
    <cellStyle name="_Tien luong chuan 01" xfId="298"/>
    <cellStyle name="_Tong dutoan PP LAHAI" xfId="299"/>
    <cellStyle name="_Tong hop  " xfId="300"/>
    <cellStyle name="_Tong hop DS" xfId="301"/>
    <cellStyle name="_Tong hop may cheu nganh 1" xfId="302"/>
    <cellStyle name="_Tong hop ve 30a" xfId="303"/>
    <cellStyle name="_Tong von ĐTPT" xfId="304"/>
    <cellStyle name="_TU VAN THUY LOI THAM  PHE" xfId="305"/>
    <cellStyle name="_ung truoc 2011 NSTW Thanh Hoa + Nge An gui Thu 12-5" xfId="306"/>
    <cellStyle name="_ung truoc cua long an (6-5-2010)" xfId="307"/>
    <cellStyle name="_Ung von nam 2011 vung TNB - Doan Cong tac (12-5-2010)" xfId="308"/>
    <cellStyle name="_Ung von nam 2011 vung TNB - Doan Cong tac (12-5-2010)_Chuẩn bị đầu tư 2011 (sep Hung)_KH 2012 (T3-2013) 2" xfId="2564"/>
    <cellStyle name="_Ung von nam 2011 vung TNB - Doan Cong tac (12-5-2010)_Ke hoach 2011(15-7)" xfId="309"/>
    <cellStyle name="_Ung von nam 2011 vung TNB - Doan Cong tac (12-5-2010)_KH Von 2012 gui BKH 2" xfId="310"/>
    <cellStyle name="_VINAMILK" xfId="311"/>
    <cellStyle name="_ÿÿÿÿÿ" xfId="312"/>
    <cellStyle name="_ÿÿÿÿÿ_Kh ql62 (2010) 11-09" xfId="313"/>
    <cellStyle name="~1" xfId="314"/>
    <cellStyle name="~1?_x000d_Comma [0]_I.1?b_x000d_Comma [0]_I.3?b_x000c_Comma [0]_II?_x0012_Comma [0]_larou" xfId="315"/>
    <cellStyle name="’Ê‰Ý [0.00]_laroux" xfId="316"/>
    <cellStyle name="’Ê‰Ý_laroux" xfId="317"/>
    <cellStyle name="•W?_Format" xfId="318"/>
    <cellStyle name="•W€_’·Šú‰p•¶" xfId="320"/>
    <cellStyle name="•W_¯–ì" xfId="319"/>
    <cellStyle name="W_MARINE" xfId="2435"/>
    <cellStyle name="0" xfId="321"/>
    <cellStyle name="0%" xfId="322"/>
    <cellStyle name="0.0" xfId="323"/>
    <cellStyle name="0.0%" xfId="324"/>
    <cellStyle name="0.0_bieumau 1" xfId="325"/>
    <cellStyle name="0.00" xfId="326"/>
    <cellStyle name="0.00%" xfId="327"/>
    <cellStyle name="0_DS cac chau thieu nhi. trung tam" xfId="328"/>
    <cellStyle name="0_Ra soat KH von 2011 (Huy-11-11-11)" xfId="329"/>
    <cellStyle name="1" xfId="330"/>
    <cellStyle name="1?b_x000d_Comma [0]_CPK?b_x0011_Comma [0]_CP" xfId="331"/>
    <cellStyle name="1_BAO GIA NGAY 24-10-08 (co dam)" xfId="332"/>
    <cellStyle name="1_bieu ke hoach dau thau" xfId="333"/>
    <cellStyle name="1_bieu ke hoach dau thau truong mam non SKH" xfId="334"/>
    <cellStyle name="1_Book1" xfId="335"/>
    <cellStyle name="1_Book1_1" xfId="336"/>
    <cellStyle name="1_Cau thuy dien Ban La (Cu Anh)" xfId="337"/>
    <cellStyle name="1_Danh Mục KCM trinh BKH 2011 (BS 30A)" xfId="338"/>
    <cellStyle name="1_DT tieu hoc diem TDC ban Cho 28-02-09" xfId="339"/>
    <cellStyle name="1_Du toan" xfId="340"/>
    <cellStyle name="1_Du toan 558 (Km17+508.12 - Km 22)" xfId="341"/>
    <cellStyle name="1_Du toan nuoc San Thang (GD2)" xfId="342"/>
    <cellStyle name="1_DuToan92009Luong650" xfId="343"/>
    <cellStyle name="1_Gia_VLQL48_duyet " xfId="344"/>
    <cellStyle name="1_HD TT1" xfId="345"/>
    <cellStyle name="1_Ke hoach 2010 ngay 31-01" xfId="346"/>
    <cellStyle name="1_Ke hoach 2011(15-7)" xfId="347"/>
    <cellStyle name="1_KH 2012 di BKH" xfId="348"/>
    <cellStyle name="1_Kh ql62 (2010) 11-09" xfId="349"/>
    <cellStyle name="1_KlQdinhduyet" xfId="350"/>
    <cellStyle name="1_Nha kham chua benh" xfId="351"/>
    <cellStyle name="1_Nha lop hoc 8 P" xfId="352"/>
    <cellStyle name="1_Phan bo" xfId="353"/>
    <cellStyle name="1_TA GIA" xfId="354"/>
    <cellStyle name="1_Ta Gia QHCT 11-2013" xfId="355"/>
    <cellStyle name="1_tien luong" xfId="356"/>
    <cellStyle name="1_Tien luong chuan 01" xfId="357"/>
    <cellStyle name="1_Tienluong" xfId="358"/>
    <cellStyle name="1_tinh toan hoang ha" xfId="359"/>
    <cellStyle name="1_Tong hop  " xfId="360"/>
    <cellStyle name="1_TRUNG PMU 5" xfId="361"/>
    <cellStyle name="1_ÿÿÿÿÿ" xfId="362"/>
    <cellStyle name="1_ÿÿÿÿÿ_Bieu tong hop nhu cau ung 2011 da chon loc -Mien nui" xfId="363"/>
    <cellStyle name="1_ÿÿÿÿÿ_Kh ql62 (2010) 11-09" xfId="364"/>
    <cellStyle name="15" xfId="365"/>
    <cellStyle name="18" xfId="366"/>
    <cellStyle name="¹éºÐÀ²_      " xfId="367"/>
    <cellStyle name="2" xfId="368"/>
    <cellStyle name="2_bieu ke hoach dau thau" xfId="369"/>
    <cellStyle name="2_bieu ke hoach dau thau truong mam non SKH" xfId="370"/>
    <cellStyle name="2_Book1" xfId="371"/>
    <cellStyle name="2_Book1_1" xfId="372"/>
    <cellStyle name="2_Cau thuy dien Ban La (Cu Anh)" xfId="373"/>
    <cellStyle name="2_DT tieu hoc diem TDC ban Cho 28-02-09" xfId="374"/>
    <cellStyle name="2_Du toan" xfId="375"/>
    <cellStyle name="2_Du toan 558 (Km17+508.12 - Km 22)" xfId="376"/>
    <cellStyle name="2_Du toan nuoc San Thang (GD2)" xfId="377"/>
    <cellStyle name="2_Gia_VLQL48_duyet " xfId="378"/>
    <cellStyle name="2_HD TT1" xfId="379"/>
    <cellStyle name="2_KlQdinhduyet" xfId="380"/>
    <cellStyle name="2_Nha lop hoc 8 P" xfId="381"/>
    <cellStyle name="2_Tienluong" xfId="382"/>
    <cellStyle name="2_TRUNG PMU 5" xfId="383"/>
    <cellStyle name="2_ÿÿÿÿÿ" xfId="384"/>
    <cellStyle name="2_ÿÿÿÿÿ_Bieu tong hop nhu cau ung 2011 da chon loc -Mien nui" xfId="385"/>
    <cellStyle name="20" xfId="3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01" xfId="387"/>
    <cellStyle name="3" xfId="388"/>
    <cellStyle name="3_bieu ke hoach dau thau" xfId="389"/>
    <cellStyle name="3_bieu ke hoach dau thau truong mam non SKH" xfId="390"/>
    <cellStyle name="3_Book1" xfId="391"/>
    <cellStyle name="3_Book1_1" xfId="392"/>
    <cellStyle name="3_Cau thuy dien Ban La (Cu Anh)" xfId="393"/>
    <cellStyle name="3_DT tieu hoc diem TDC ban Cho 28-02-09" xfId="394"/>
    <cellStyle name="3_Du toan" xfId="395"/>
    <cellStyle name="3_Du toan 558 (Km17+508.12 - Km 22)" xfId="396"/>
    <cellStyle name="3_Du toan nuoc San Thang (GD2)" xfId="397"/>
    <cellStyle name="3_Gia_VLQL48_duyet " xfId="398"/>
    <cellStyle name="3_HD TT1" xfId="399"/>
    <cellStyle name="3_KlQdinhduyet" xfId="400"/>
    <cellStyle name="3_Nha lop hoc 8 P" xfId="401"/>
    <cellStyle name="3_Tienluong" xfId="402"/>
    <cellStyle name="3_ÿÿÿÿÿ" xfId="403"/>
    <cellStyle name="4" xfId="404"/>
    <cellStyle name="4_Book1" xfId="405"/>
    <cellStyle name="4_Book1_1" xfId="406"/>
    <cellStyle name="4_Cau thuy dien Ban La (Cu Anh)" xfId="407"/>
    <cellStyle name="4_Du toan 558 (Km17+508.12 - Km 22)" xfId="408"/>
    <cellStyle name="4_Gia_VLQL48_duyet " xfId="409"/>
    <cellStyle name="4_KlQdinhduyet" xfId="410"/>
    <cellStyle name="4_ÿÿÿÿÿ" xfId="41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 xfId="412"/>
    <cellStyle name="6???_x0002_¯ög6hÅ‡6???_x0002_¹?ß_x0008_,Ñ‡6???_x0002_…#×&gt;Ò ‡6???_x0002_é_x0007_ß_x0008__x001c__x000b__x001e_?????_x000a_?_x0001_???????_x0014_?_x0001_???????_x001e_?fB_x000f_c????_x0018_I¿_x0008_v_x0010_‡6Ö_x0002_Ÿ6????ía??_x0012_c??????????????_x0001_?????????_x0001_?_x0001_?_x0001_?" xfId="413"/>
    <cellStyle name="6???_x0002_¯ög6hÅ‡6???_x0002_¹?ß_x0008_,Ñ‡6???_x0002_…#×&gt;Ò ‡6???_x0002_é_x0007_ß_x0008__x001c__x000b__x001e_?????_x000a_?_x0001_???????_x0014_?_x0001_???????_x001e_?fB_x000f_c????_x0018_I¿_x0008_v_x0010_‡6Ö_x0002_Ÿ6????_x0015_l??Õm??????????????_x0001_?????????_x0001_?_x0001_?_x0001_?" xfId="414"/>
    <cellStyle name="6_GVL" xfId="415"/>
    <cellStyle name="6_Ke hoach 2010 ngay 31-01" xfId="416"/>
    <cellStyle name="6_Ket du ung NS" xfId="41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9" xfId="418"/>
    <cellStyle name="a" xfId="419"/>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ÅëÈ­ [0]_      " xfId="420"/>
    <cellStyle name="AeE­ [0]_INQUIRY ¿?¾÷AßAø " xfId="421"/>
    <cellStyle name="ÅëÈ­ [0]_L601CPT" xfId="422"/>
    <cellStyle name="ÅëÈ­_      " xfId="423"/>
    <cellStyle name="AeE­_INQUIRY ¿?¾÷AßAø " xfId="424"/>
    <cellStyle name="ÅëÈ­_L601CPT" xfId="425"/>
    <cellStyle name="args.style" xfId="426"/>
    <cellStyle name="at" xfId="427"/>
    <cellStyle name="ÄÞ¸¶ [0]_      " xfId="428"/>
    <cellStyle name="AÞ¸¶ [0]_INQUIRY ¿?¾÷AßAø " xfId="429"/>
    <cellStyle name="ÄÞ¸¶ [0]_L601CPT" xfId="430"/>
    <cellStyle name="ÄÞ¸¶_      " xfId="431"/>
    <cellStyle name="AÞ¸¶_INQUIRY ¿?¾÷AßAø " xfId="432"/>
    <cellStyle name="ÄÞ¸¶_L601CPT" xfId="433"/>
    <cellStyle name="AutoFormat Options" xfId="434"/>
    <cellStyle name="Bad" xfId="25" builtinId="27" customBuiltin="1"/>
    <cellStyle name="Bangchu" xfId="435"/>
    <cellStyle name="Bình Thường_Sheet1" xfId="436"/>
    <cellStyle name="Body" xfId="437"/>
    <cellStyle name="C?AØ_¿?¾÷CoE² " xfId="438"/>
    <cellStyle name="C~1" xfId="439"/>
    <cellStyle name="Ç¥ÁØ_      " xfId="440"/>
    <cellStyle name="C￥AØ_¿μ¾÷CoE² " xfId="441"/>
    <cellStyle name="Ç¥ÁØ_±¸¹Ì´ëÃ¥" xfId="442"/>
    <cellStyle name="C￥AØ_≫c¾÷ºIº° AN°e " xfId="443"/>
    <cellStyle name="Ç¥ÁØ_PO0862_bldg_BQ" xfId="2522"/>
    <cellStyle name="Calc Currency (0)" xfId="444"/>
    <cellStyle name="Calc Currency (2)" xfId="445"/>
    <cellStyle name="Calc Percent (0)" xfId="446"/>
    <cellStyle name="Calc Percent (1)" xfId="447"/>
    <cellStyle name="Calc Percent (2)" xfId="448"/>
    <cellStyle name="Calc Units (0)" xfId="449"/>
    <cellStyle name="Calc Units (1)" xfId="450"/>
    <cellStyle name="Calc Units (2)" xfId="451"/>
    <cellStyle name="Calculation" xfId="26" builtinId="22" customBuiltin="1"/>
    <cellStyle name="category" xfId="452"/>
    <cellStyle name="CC1" xfId="453"/>
    <cellStyle name="CC2" xfId="454"/>
    <cellStyle name="Cerrency_Sheet2_XANGDAU" xfId="455"/>
    <cellStyle name="cg" xfId="456"/>
    <cellStyle name="chchuyen" xfId="457"/>
    <cellStyle name="Check Cell" xfId="27" builtinId="23" customBuiltin="1"/>
    <cellStyle name="Chi phÝ kh¸c_Book1" xfId="458"/>
    <cellStyle name="CHUONG" xfId="459"/>
    <cellStyle name="Col Heads" xfId="460"/>
    <cellStyle name="Comma" xfId="2549" builtinId="3"/>
    <cellStyle name="Comma  - Style1" xfId="461"/>
    <cellStyle name="Comma  - Style2" xfId="462"/>
    <cellStyle name="Comma  - Style3" xfId="463"/>
    <cellStyle name="Comma  - Style4" xfId="464"/>
    <cellStyle name="Comma  - Style5" xfId="465"/>
    <cellStyle name="Comma  - Style6" xfId="466"/>
    <cellStyle name="Comma  - Style7" xfId="467"/>
    <cellStyle name="Comma  - Style8" xfId="468"/>
    <cellStyle name="Comma [ ,]" xfId="469"/>
    <cellStyle name="Comma [0] 2" xfId="470"/>
    <cellStyle name="Comma [00]" xfId="471"/>
    <cellStyle name="Comma 10" xfId="2560"/>
    <cellStyle name="Comma 10 10" xfId="2523"/>
    <cellStyle name="Comma 10 2" xfId="2561"/>
    <cellStyle name="Comma 10 5" xfId="2563"/>
    <cellStyle name="Comma 118" xfId="2550"/>
    <cellStyle name="Comma 14" xfId="2524"/>
    <cellStyle name="Comma 15" xfId="2525"/>
    <cellStyle name="Comma 2" xfId="28"/>
    <cellStyle name="Comma 2 2" xfId="472"/>
    <cellStyle name="Comma 2 28" xfId="2526"/>
    <cellStyle name="Comma 2 3 4 3" xfId="2551"/>
    <cellStyle name="Comma 2_bao cao cua UBND tinh quy II - 2011" xfId="473"/>
    <cellStyle name="Comma 22" xfId="2553"/>
    <cellStyle name="Comma 22 2" xfId="2559"/>
    <cellStyle name="Comma 3" xfId="29"/>
    <cellStyle name="Comma 4" xfId="474"/>
    <cellStyle name="Comma 4 20" xfId="2527"/>
    <cellStyle name="Comma 5" xfId="55"/>
    <cellStyle name="Comma 6" xfId="30"/>
    <cellStyle name="Comma 7" xfId="31"/>
    <cellStyle name="Comma 8" xfId="475"/>
    <cellStyle name="Comma 9 6" xfId="2567"/>
    <cellStyle name="comma zerodec" xfId="476"/>
    <cellStyle name="Comma,0" xfId="477"/>
    <cellStyle name="Comma,1" xfId="478"/>
    <cellStyle name="Comma,2" xfId="479"/>
    <cellStyle name="Comma_BC von dau tu năm 2016" xfId="2555"/>
    <cellStyle name="Comma0" xfId="480"/>
    <cellStyle name="Command" xfId="481"/>
    <cellStyle name="cong" xfId="482"/>
    <cellStyle name="Copied" xfId="483"/>
    <cellStyle name="COST1" xfId="484"/>
    <cellStyle name="Cࡵrrency_Sheet1_PRODUCTĠ" xfId="485"/>
    <cellStyle name="CT1" xfId="486"/>
    <cellStyle name="CT2" xfId="487"/>
    <cellStyle name="CT4" xfId="488"/>
    <cellStyle name="CT5" xfId="489"/>
    <cellStyle name="ct7" xfId="490"/>
    <cellStyle name="ct8" xfId="491"/>
    <cellStyle name="cth1" xfId="492"/>
    <cellStyle name="Cthuc" xfId="493"/>
    <cellStyle name="Cthuc1" xfId="494"/>
    <cellStyle name="Currency [00]" xfId="495"/>
    <cellStyle name="Currency,0" xfId="496"/>
    <cellStyle name="Currency,2" xfId="497"/>
    <cellStyle name="Currency0" xfId="498"/>
    <cellStyle name="Currency1" xfId="499"/>
    <cellStyle name="d" xfId="500"/>
    <cellStyle name="d%" xfId="501"/>
    <cellStyle name="D1" xfId="502"/>
    <cellStyle name="Dan" xfId="503"/>
    <cellStyle name="Date" xfId="504"/>
    <cellStyle name="Date Short" xfId="505"/>
    <cellStyle name="Date_Báo cáo 2005 theo Văn phòng của A. Quang" xfId="506"/>
    <cellStyle name="DAUDE" xfId="507"/>
    <cellStyle name="dd-m" xfId="508"/>
    <cellStyle name="dd-mm" xfId="509"/>
    <cellStyle name="DELTA" xfId="510"/>
    <cellStyle name="Dezimal [0]_35ERI8T2gbIEMixb4v26icuOo" xfId="511"/>
    <cellStyle name="Dezimal_35ERI8T2gbIEMixb4v26icuOo" xfId="512"/>
    <cellStyle name="Dg" xfId="513"/>
    <cellStyle name="Dgia" xfId="514"/>
    <cellStyle name="Dollar (zero dec)" xfId="515"/>
    <cellStyle name="Don gia" xfId="516"/>
    <cellStyle name="Dziesi?tny [0]_Invoices2001Slovakia" xfId="517"/>
    <cellStyle name="Dziesi?tny_Invoices2001Slovakia" xfId="518"/>
    <cellStyle name="Dziesietny [0]_Invoices2001Slovakia" xfId="519"/>
    <cellStyle name="Dziesiętny [0]_Invoices2001Slovakia" xfId="520"/>
    <cellStyle name="Dziesietny [0]_Invoices2001Slovakia_01_Nha so 1_Dien" xfId="521"/>
    <cellStyle name="Dziesiętny [0]_Invoices2001Slovakia_01_Nha so 1_Dien" xfId="522"/>
    <cellStyle name="Dziesietny [0]_Invoices2001Slovakia_01_Nha so 1_Dien_bieu ke hoach dau thau" xfId="523"/>
    <cellStyle name="Dziesiętny [0]_Invoices2001Slovakia_01_Nha so 1_Dien_bieu ke hoach dau thau" xfId="524"/>
    <cellStyle name="Dziesietny [0]_Invoices2001Slovakia_01_Nha so 1_Dien_bieu ke hoach dau thau truong mam non SKH" xfId="525"/>
    <cellStyle name="Dziesiętny [0]_Invoices2001Slovakia_01_Nha so 1_Dien_bieu ke hoach dau thau truong mam non SKH" xfId="526"/>
    <cellStyle name="Dziesietny [0]_Invoices2001Slovakia_01_Nha so 1_Dien_bieu tong hop lai kh von 2011 gui phong TH-KTDN" xfId="527"/>
    <cellStyle name="Dziesiętny [0]_Invoices2001Slovakia_01_Nha so 1_Dien_bieu tong hop lai kh von 2011 gui phong TH-KTDN" xfId="528"/>
    <cellStyle name="Dziesietny [0]_Invoices2001Slovakia_01_Nha so 1_Dien_Book1" xfId="529"/>
    <cellStyle name="Dziesiętny [0]_Invoices2001Slovakia_01_Nha so 1_Dien_Book1" xfId="530"/>
    <cellStyle name="Dziesietny [0]_Invoices2001Slovakia_01_Nha so 1_Dien_Book1_Ke hoach 2010 (theo doi 11-8-2010)" xfId="531"/>
    <cellStyle name="Dziesiętny [0]_Invoices2001Slovakia_01_Nha so 1_Dien_Book1_Ke hoach 2010 (theo doi 11-8-2010)" xfId="532"/>
    <cellStyle name="Dziesietny [0]_Invoices2001Slovakia_01_Nha so 1_Dien_Book1_ke hoach dau thau 30-6-2010" xfId="533"/>
    <cellStyle name="Dziesiętny [0]_Invoices2001Slovakia_01_Nha so 1_Dien_Book1_ke hoach dau thau 30-6-2010" xfId="534"/>
    <cellStyle name="Dziesietny [0]_Invoices2001Slovakia_01_Nha so 1_Dien_Copy of KH PHAN BO VON ĐỐI ỨNG NAM 2011 (30 TY phuong án gop WB)" xfId="535"/>
    <cellStyle name="Dziesiętny [0]_Invoices2001Slovakia_01_Nha so 1_Dien_Copy of KH PHAN BO VON ĐỐI ỨNG NAM 2011 (30 TY phuong án gop WB)" xfId="536"/>
    <cellStyle name="Dziesietny [0]_Invoices2001Slovakia_01_Nha so 1_Dien_DTTD chieng chan Tham lai 29-9-2009" xfId="537"/>
    <cellStyle name="Dziesiętny [0]_Invoices2001Slovakia_01_Nha so 1_Dien_DTTD chieng chan Tham lai 29-9-2009" xfId="538"/>
    <cellStyle name="Dziesietny [0]_Invoices2001Slovakia_01_Nha so 1_Dien_Du toan nuoc San Thang (GD2)" xfId="539"/>
    <cellStyle name="Dziesiętny [0]_Invoices2001Slovakia_01_Nha so 1_Dien_Du toan nuoc San Thang (GD2)" xfId="540"/>
    <cellStyle name="Dziesietny [0]_Invoices2001Slovakia_01_Nha so 1_Dien_Ke hoach 2010 (theo doi 11-8-2010)" xfId="541"/>
    <cellStyle name="Dziesiętny [0]_Invoices2001Slovakia_01_Nha so 1_Dien_Ke hoach 2010 (theo doi 11-8-2010)" xfId="542"/>
    <cellStyle name="Dziesietny [0]_Invoices2001Slovakia_01_Nha so 1_Dien_ke hoach dau thau 30-6-2010" xfId="543"/>
    <cellStyle name="Dziesiętny [0]_Invoices2001Slovakia_01_Nha so 1_Dien_ke hoach dau thau 30-6-2010" xfId="544"/>
    <cellStyle name="Dziesietny [0]_Invoices2001Slovakia_01_Nha so 1_Dien_KH Von 2012 gui BKH 1" xfId="545"/>
    <cellStyle name="Dziesiętny [0]_Invoices2001Slovakia_01_Nha so 1_Dien_KH Von 2012 gui BKH 1" xfId="546"/>
    <cellStyle name="Dziesietny [0]_Invoices2001Slovakia_01_Nha so 1_Dien_QD ke hoach dau thau" xfId="547"/>
    <cellStyle name="Dziesiętny [0]_Invoices2001Slovakia_01_Nha so 1_Dien_QD ke hoach dau thau" xfId="548"/>
    <cellStyle name="Dziesietny [0]_Invoices2001Slovakia_01_Nha so 1_Dien_tinh toan hoang ha" xfId="549"/>
    <cellStyle name="Dziesiętny [0]_Invoices2001Slovakia_01_Nha so 1_Dien_tinh toan hoang ha" xfId="550"/>
    <cellStyle name="Dziesietny [0]_Invoices2001Slovakia_01_Nha so 1_Dien_Tong von ĐTPT" xfId="551"/>
    <cellStyle name="Dziesiętny [0]_Invoices2001Slovakia_01_Nha so 1_Dien_Tong von ĐTPT" xfId="552"/>
    <cellStyle name="Dziesietny [0]_Invoices2001Slovakia_10_Nha so 10_Dien1" xfId="553"/>
    <cellStyle name="Dziesiętny [0]_Invoices2001Slovakia_10_Nha so 10_Dien1" xfId="554"/>
    <cellStyle name="Dziesietny [0]_Invoices2001Slovakia_10_Nha so 10_Dien1_bieu ke hoach dau thau" xfId="555"/>
    <cellStyle name="Dziesiętny [0]_Invoices2001Slovakia_10_Nha so 10_Dien1_bieu ke hoach dau thau" xfId="556"/>
    <cellStyle name="Dziesietny [0]_Invoices2001Slovakia_10_Nha so 10_Dien1_bieu ke hoach dau thau truong mam non SKH" xfId="557"/>
    <cellStyle name="Dziesiętny [0]_Invoices2001Slovakia_10_Nha so 10_Dien1_bieu ke hoach dau thau truong mam non SKH" xfId="558"/>
    <cellStyle name="Dziesietny [0]_Invoices2001Slovakia_10_Nha so 10_Dien1_bieu tong hop lai kh von 2011 gui phong TH-KTDN" xfId="559"/>
    <cellStyle name="Dziesiętny [0]_Invoices2001Slovakia_10_Nha so 10_Dien1_bieu tong hop lai kh von 2011 gui phong TH-KTDN" xfId="560"/>
    <cellStyle name="Dziesietny [0]_Invoices2001Slovakia_10_Nha so 10_Dien1_Book1" xfId="561"/>
    <cellStyle name="Dziesiętny [0]_Invoices2001Slovakia_10_Nha so 10_Dien1_Book1" xfId="562"/>
    <cellStyle name="Dziesietny [0]_Invoices2001Slovakia_10_Nha so 10_Dien1_Book1_Ke hoach 2010 (theo doi 11-8-2010)" xfId="563"/>
    <cellStyle name="Dziesiętny [0]_Invoices2001Slovakia_10_Nha so 10_Dien1_Book1_Ke hoach 2010 (theo doi 11-8-2010)" xfId="564"/>
    <cellStyle name="Dziesietny [0]_Invoices2001Slovakia_10_Nha so 10_Dien1_Book1_ke hoach dau thau 30-6-2010" xfId="565"/>
    <cellStyle name="Dziesiętny [0]_Invoices2001Slovakia_10_Nha so 10_Dien1_Book1_ke hoach dau thau 30-6-2010" xfId="566"/>
    <cellStyle name="Dziesietny [0]_Invoices2001Slovakia_10_Nha so 10_Dien1_Copy of KH PHAN BO VON ĐỐI ỨNG NAM 2011 (30 TY phuong án gop WB)" xfId="567"/>
    <cellStyle name="Dziesiętny [0]_Invoices2001Slovakia_10_Nha so 10_Dien1_Copy of KH PHAN BO VON ĐỐI ỨNG NAM 2011 (30 TY phuong án gop WB)" xfId="568"/>
    <cellStyle name="Dziesietny [0]_Invoices2001Slovakia_10_Nha so 10_Dien1_DTTD chieng chan Tham lai 29-9-2009" xfId="569"/>
    <cellStyle name="Dziesiętny [0]_Invoices2001Slovakia_10_Nha so 10_Dien1_DTTD chieng chan Tham lai 29-9-2009" xfId="570"/>
    <cellStyle name="Dziesietny [0]_Invoices2001Slovakia_10_Nha so 10_Dien1_Du toan nuoc San Thang (GD2)" xfId="571"/>
    <cellStyle name="Dziesiętny [0]_Invoices2001Slovakia_10_Nha so 10_Dien1_Du toan nuoc San Thang (GD2)" xfId="572"/>
    <cellStyle name="Dziesietny [0]_Invoices2001Slovakia_10_Nha so 10_Dien1_Ke hoach 2010 (theo doi 11-8-2010)" xfId="573"/>
    <cellStyle name="Dziesiętny [0]_Invoices2001Slovakia_10_Nha so 10_Dien1_Ke hoach 2010 (theo doi 11-8-2010)" xfId="574"/>
    <cellStyle name="Dziesietny [0]_Invoices2001Slovakia_10_Nha so 10_Dien1_ke hoach dau thau 30-6-2010" xfId="575"/>
    <cellStyle name="Dziesiętny [0]_Invoices2001Slovakia_10_Nha so 10_Dien1_ke hoach dau thau 30-6-2010" xfId="576"/>
    <cellStyle name="Dziesietny [0]_Invoices2001Slovakia_10_Nha so 10_Dien1_KH Von 2012 gui BKH 1" xfId="577"/>
    <cellStyle name="Dziesiętny [0]_Invoices2001Slovakia_10_Nha so 10_Dien1_KH Von 2012 gui BKH 1" xfId="578"/>
    <cellStyle name="Dziesietny [0]_Invoices2001Slovakia_10_Nha so 10_Dien1_QD ke hoach dau thau" xfId="579"/>
    <cellStyle name="Dziesiętny [0]_Invoices2001Slovakia_10_Nha so 10_Dien1_QD ke hoach dau thau" xfId="580"/>
    <cellStyle name="Dziesietny [0]_Invoices2001Slovakia_10_Nha so 10_Dien1_tinh toan hoang ha" xfId="581"/>
    <cellStyle name="Dziesiętny [0]_Invoices2001Slovakia_10_Nha so 10_Dien1_tinh toan hoang ha" xfId="582"/>
    <cellStyle name="Dziesietny [0]_Invoices2001Slovakia_10_Nha so 10_Dien1_Tong von ĐTPT" xfId="583"/>
    <cellStyle name="Dziesiętny [0]_Invoices2001Slovakia_10_Nha so 10_Dien1_Tong von ĐTPT" xfId="584"/>
    <cellStyle name="Dziesietny [0]_Invoices2001Slovakia_bang so sanh gia tri" xfId="585"/>
    <cellStyle name="Dziesiętny [0]_Invoices2001Slovakia_bao_cao_TH_th_cong_tac_dau_thau_-_ngay251209" xfId="586"/>
    <cellStyle name="Dziesietny [0]_Invoices2001Slovakia_bieu tong hop lai kh von 2011 gui phong TH-KTDN" xfId="587"/>
    <cellStyle name="Dziesiętny [0]_Invoices2001Slovakia_bieu tong hop lai kh von 2011 gui phong TH-KTDN" xfId="588"/>
    <cellStyle name="Dziesietny [0]_Invoices2001Slovakia_Book1" xfId="589"/>
    <cellStyle name="Dziesiętny [0]_Invoices2001Slovakia_Book1" xfId="590"/>
    <cellStyle name="Dziesietny [0]_Invoices2001Slovakia_Book1_1" xfId="591"/>
    <cellStyle name="Dziesiętny [0]_Invoices2001Slovakia_Book1_1" xfId="592"/>
    <cellStyle name="Dziesietny [0]_Invoices2001Slovakia_Book1_1_bieu ke hoach dau thau" xfId="593"/>
    <cellStyle name="Dziesiętny [0]_Invoices2001Slovakia_Book1_1_bieu ke hoach dau thau" xfId="594"/>
    <cellStyle name="Dziesietny [0]_Invoices2001Slovakia_Book1_1_bieu ke hoach dau thau truong mam non SKH" xfId="595"/>
    <cellStyle name="Dziesiętny [0]_Invoices2001Slovakia_Book1_1_bieu ke hoach dau thau truong mam non SKH" xfId="596"/>
    <cellStyle name="Dziesietny [0]_Invoices2001Slovakia_Book1_1_bieu tong hop lai kh von 2011 gui phong TH-KTDN" xfId="597"/>
    <cellStyle name="Dziesiętny [0]_Invoices2001Slovakia_Book1_1_bieu tong hop lai kh von 2011 gui phong TH-KTDN" xfId="598"/>
    <cellStyle name="Dziesietny [0]_Invoices2001Slovakia_Book1_1_Book1" xfId="599"/>
    <cellStyle name="Dziesiętny [0]_Invoices2001Slovakia_Book1_1_Book1" xfId="600"/>
    <cellStyle name="Dziesietny [0]_Invoices2001Slovakia_Book1_1_Book1_1" xfId="601"/>
    <cellStyle name="Dziesiętny [0]_Invoices2001Slovakia_Book1_1_Book1_1" xfId="602"/>
    <cellStyle name="Dziesietny [0]_Invoices2001Slovakia_Book1_1_Book1_1_Ke hoach 2010 (theo doi 11-8-2010)" xfId="603"/>
    <cellStyle name="Dziesiętny [0]_Invoices2001Slovakia_Book1_1_Book1_1_Ke hoach 2010 (theo doi 11-8-2010)" xfId="604"/>
    <cellStyle name="Dziesietny [0]_Invoices2001Slovakia_Book1_1_Book1_1_ke hoach dau thau 30-6-2010" xfId="605"/>
    <cellStyle name="Dziesiętny [0]_Invoices2001Slovakia_Book1_1_Book1_1_ke hoach dau thau 30-6-2010" xfId="606"/>
    <cellStyle name="Dziesietny [0]_Invoices2001Slovakia_Book1_1_Book1_2" xfId="607"/>
    <cellStyle name="Dziesiętny [0]_Invoices2001Slovakia_Book1_1_Book1_2" xfId="608"/>
    <cellStyle name="Dziesietny [0]_Invoices2001Slovakia_Book1_1_Book1_bieu ke hoach dau thau" xfId="609"/>
    <cellStyle name="Dziesiętny [0]_Invoices2001Slovakia_Book1_1_Book1_bieu ke hoach dau thau" xfId="610"/>
    <cellStyle name="Dziesietny [0]_Invoices2001Slovakia_Book1_1_Book1_bieu ke hoach dau thau truong mam non SKH" xfId="611"/>
    <cellStyle name="Dziesiętny [0]_Invoices2001Slovakia_Book1_1_Book1_bieu ke hoach dau thau truong mam non SKH" xfId="612"/>
    <cellStyle name="Dziesietny [0]_Invoices2001Slovakia_Book1_1_Book1_bieu tong hop lai kh von 2011 gui phong TH-KTDN" xfId="613"/>
    <cellStyle name="Dziesiętny [0]_Invoices2001Slovakia_Book1_1_Book1_bieu tong hop lai kh von 2011 gui phong TH-KTDN" xfId="614"/>
    <cellStyle name="Dziesietny [0]_Invoices2001Slovakia_Book1_1_Book1_Book1" xfId="615"/>
    <cellStyle name="Dziesiętny [0]_Invoices2001Slovakia_Book1_1_Book1_Book1" xfId="616"/>
    <cellStyle name="Dziesietny [0]_Invoices2001Slovakia_Book1_1_Book1_Book1_Ke hoach 2010 (theo doi 11-8-2010)" xfId="617"/>
    <cellStyle name="Dziesiętny [0]_Invoices2001Slovakia_Book1_1_Book1_Book1_Ke hoach 2010 (theo doi 11-8-2010)" xfId="618"/>
    <cellStyle name="Dziesietny [0]_Invoices2001Slovakia_Book1_1_Book1_Book1_ke hoach dau thau 30-6-2010" xfId="619"/>
    <cellStyle name="Dziesiętny [0]_Invoices2001Slovakia_Book1_1_Book1_Book1_ke hoach dau thau 30-6-2010" xfId="620"/>
    <cellStyle name="Dziesietny [0]_Invoices2001Slovakia_Book1_1_Book1_Copy of KH PHAN BO VON ĐỐI ỨNG NAM 2011 (30 TY phuong án gop WB)" xfId="621"/>
    <cellStyle name="Dziesiętny [0]_Invoices2001Slovakia_Book1_1_Book1_Copy of KH PHAN BO VON ĐỐI ỨNG NAM 2011 (30 TY phuong án gop WB)" xfId="622"/>
    <cellStyle name="Dziesietny [0]_Invoices2001Slovakia_Book1_1_Book1_DTTD chieng chan Tham lai 29-9-2009" xfId="623"/>
    <cellStyle name="Dziesiętny [0]_Invoices2001Slovakia_Book1_1_Book1_DTTD chieng chan Tham lai 29-9-2009" xfId="624"/>
    <cellStyle name="Dziesietny [0]_Invoices2001Slovakia_Book1_1_Book1_Du toan nuoc San Thang (GD2)" xfId="625"/>
    <cellStyle name="Dziesiętny [0]_Invoices2001Slovakia_Book1_1_Book1_Du toan nuoc San Thang (GD2)" xfId="626"/>
    <cellStyle name="Dziesietny [0]_Invoices2001Slovakia_Book1_1_Book1_Ke hoach 2010 (theo doi 11-8-2010)" xfId="627"/>
    <cellStyle name="Dziesiętny [0]_Invoices2001Slovakia_Book1_1_Book1_Ke hoach 2010 (theo doi 11-8-2010)" xfId="628"/>
    <cellStyle name="Dziesietny [0]_Invoices2001Slovakia_Book1_1_Book1_ke hoach dau thau 30-6-2010" xfId="629"/>
    <cellStyle name="Dziesiętny [0]_Invoices2001Slovakia_Book1_1_Book1_ke hoach dau thau 30-6-2010" xfId="630"/>
    <cellStyle name="Dziesietny [0]_Invoices2001Slovakia_Book1_1_Book1_KH Von 2012 gui BKH 1" xfId="631"/>
    <cellStyle name="Dziesiętny [0]_Invoices2001Slovakia_Book1_1_Book1_KH Von 2012 gui BKH 1" xfId="632"/>
    <cellStyle name="Dziesietny [0]_Invoices2001Slovakia_Book1_1_Book1_QD ke hoach dau thau" xfId="633"/>
    <cellStyle name="Dziesiętny [0]_Invoices2001Slovakia_Book1_1_Book1_QD ke hoach dau thau" xfId="634"/>
    <cellStyle name="Dziesietny [0]_Invoices2001Slovakia_Book1_1_Book1_tinh toan hoang ha" xfId="635"/>
    <cellStyle name="Dziesiętny [0]_Invoices2001Slovakia_Book1_1_Book1_tinh toan hoang ha" xfId="636"/>
    <cellStyle name="Dziesietny [0]_Invoices2001Slovakia_Book1_1_Book1_Tong von ĐTPT" xfId="637"/>
    <cellStyle name="Dziesiętny [0]_Invoices2001Slovakia_Book1_1_Book1_Tong von ĐTPT" xfId="638"/>
    <cellStyle name="Dziesietny [0]_Invoices2001Slovakia_Book1_1_Copy of KH PHAN BO VON ĐỐI ỨNG NAM 2011 (30 TY phuong án gop WB)" xfId="639"/>
    <cellStyle name="Dziesiętny [0]_Invoices2001Slovakia_Book1_1_Copy of KH PHAN BO VON ĐỐI ỨNG NAM 2011 (30 TY phuong án gop WB)" xfId="640"/>
    <cellStyle name="Dziesietny [0]_Invoices2001Slovakia_Book1_1_Danh Mục KCM trinh BKH 2011 (BS 30A)" xfId="641"/>
    <cellStyle name="Dziesiętny [0]_Invoices2001Slovakia_Book1_1_Danh Mục KCM trinh BKH 2011 (BS 30A)" xfId="642"/>
    <cellStyle name="Dziesietny [0]_Invoices2001Slovakia_Book1_1_DTTD chieng chan Tham lai 29-9-2009" xfId="643"/>
    <cellStyle name="Dziesiętny [0]_Invoices2001Slovakia_Book1_1_DTTD chieng chan Tham lai 29-9-2009" xfId="644"/>
    <cellStyle name="Dziesietny [0]_Invoices2001Slovakia_Book1_1_Du toan nuoc San Thang (GD2)" xfId="645"/>
    <cellStyle name="Dziesiętny [0]_Invoices2001Slovakia_Book1_1_Du toan nuoc San Thang (GD2)" xfId="646"/>
    <cellStyle name="Dziesietny [0]_Invoices2001Slovakia_Book1_1_Ke hoach 2010 (theo doi 11-8-2010)" xfId="647"/>
    <cellStyle name="Dziesiętny [0]_Invoices2001Slovakia_Book1_1_Ke hoach 2010 (theo doi 11-8-2010)" xfId="648"/>
    <cellStyle name="Dziesietny [0]_Invoices2001Slovakia_Book1_1_Ke hoach 2010 ngay 31-01" xfId="649"/>
    <cellStyle name="Dziesiętny [0]_Invoices2001Slovakia_Book1_1_Ke hoach 2010 ngay 31-01" xfId="650"/>
    <cellStyle name="Dziesietny [0]_Invoices2001Slovakia_Book1_1_ke hoach dau thau 30-6-2010" xfId="651"/>
    <cellStyle name="Dziesiętny [0]_Invoices2001Slovakia_Book1_1_ke hoach dau thau 30-6-2010" xfId="652"/>
    <cellStyle name="Dziesietny [0]_Invoices2001Slovakia_Book1_1_KH Von 2012 gui BKH 1" xfId="653"/>
    <cellStyle name="Dziesiętny [0]_Invoices2001Slovakia_Book1_1_KH Von 2012 gui BKH 1" xfId="654"/>
    <cellStyle name="Dziesietny [0]_Invoices2001Slovakia_Book1_1_KH Von 2012 gui BKH 2" xfId="655"/>
    <cellStyle name="Dziesiętny [0]_Invoices2001Slovakia_Book1_1_KH Von 2012 gui BKH 2" xfId="656"/>
    <cellStyle name="Dziesietny [0]_Invoices2001Slovakia_Book1_1_QD ke hoach dau thau" xfId="657"/>
    <cellStyle name="Dziesiętny [0]_Invoices2001Slovakia_Book1_1_QD ke hoach dau thau" xfId="658"/>
    <cellStyle name="Dziesietny [0]_Invoices2001Slovakia_Book1_1_Ra soat KH von 2011 (Huy-11-11-11)" xfId="659"/>
    <cellStyle name="Dziesiętny [0]_Invoices2001Slovakia_Book1_1_Ra soat KH von 2011 (Huy-11-11-11)" xfId="660"/>
    <cellStyle name="Dziesietny [0]_Invoices2001Slovakia_Book1_1_tinh toan hoang ha" xfId="661"/>
    <cellStyle name="Dziesiętny [0]_Invoices2001Slovakia_Book1_1_tinh toan hoang ha" xfId="662"/>
    <cellStyle name="Dziesietny [0]_Invoices2001Slovakia_Book1_1_Tong von ĐTPT" xfId="663"/>
    <cellStyle name="Dziesiętny [0]_Invoices2001Slovakia_Book1_1_Tong von ĐTPT" xfId="664"/>
    <cellStyle name="Dziesietny [0]_Invoices2001Slovakia_Book1_2" xfId="665"/>
    <cellStyle name="Dziesiętny [0]_Invoices2001Slovakia_Book1_2" xfId="666"/>
    <cellStyle name="Dziesietny [0]_Invoices2001Slovakia_Book1_2_bieu ke hoach dau thau" xfId="667"/>
    <cellStyle name="Dziesiętny [0]_Invoices2001Slovakia_Book1_2_bieu ke hoach dau thau" xfId="668"/>
    <cellStyle name="Dziesietny [0]_Invoices2001Slovakia_Book1_2_bieu ke hoach dau thau truong mam non SKH" xfId="669"/>
    <cellStyle name="Dziesiętny [0]_Invoices2001Slovakia_Book1_2_bieu ke hoach dau thau truong mam non SKH" xfId="670"/>
    <cellStyle name="Dziesietny [0]_Invoices2001Slovakia_Book1_2_bieu tong hop lai kh von 2011 gui phong TH-KTDN" xfId="671"/>
    <cellStyle name="Dziesiętny [0]_Invoices2001Slovakia_Book1_2_bieu tong hop lai kh von 2011 gui phong TH-KTDN" xfId="672"/>
    <cellStyle name="Dziesietny [0]_Invoices2001Slovakia_Book1_2_Book1" xfId="673"/>
    <cellStyle name="Dziesiętny [0]_Invoices2001Slovakia_Book1_2_Book1" xfId="674"/>
    <cellStyle name="Dziesietny [0]_Invoices2001Slovakia_Book1_2_Book1_1" xfId="675"/>
    <cellStyle name="Dziesiętny [0]_Invoices2001Slovakia_Book1_2_Book1_1" xfId="676"/>
    <cellStyle name="Dziesietny [0]_Invoices2001Slovakia_Book1_2_Book1_Ke hoach 2010 (theo doi 11-8-2010)" xfId="677"/>
    <cellStyle name="Dziesiętny [0]_Invoices2001Slovakia_Book1_2_Book1_Ke hoach 2010 (theo doi 11-8-2010)" xfId="678"/>
    <cellStyle name="Dziesietny [0]_Invoices2001Slovakia_Book1_2_Book1_ke hoach dau thau 30-6-2010" xfId="679"/>
    <cellStyle name="Dziesiętny [0]_Invoices2001Slovakia_Book1_2_Book1_ke hoach dau thau 30-6-2010" xfId="680"/>
    <cellStyle name="Dziesietny [0]_Invoices2001Slovakia_Book1_2_Copy of KH PHAN BO VON ĐỐI ỨNG NAM 2011 (30 TY phuong án gop WB)" xfId="681"/>
    <cellStyle name="Dziesiętny [0]_Invoices2001Slovakia_Book1_2_Copy of KH PHAN BO VON ĐỐI ỨNG NAM 2011 (30 TY phuong án gop WB)" xfId="682"/>
    <cellStyle name="Dziesietny [0]_Invoices2001Slovakia_Book1_2_Danh Mục KCM trinh BKH 2011 (BS 30A)" xfId="683"/>
    <cellStyle name="Dziesiętny [0]_Invoices2001Slovakia_Book1_2_Danh Mục KCM trinh BKH 2011 (BS 30A)" xfId="684"/>
    <cellStyle name="Dziesietny [0]_Invoices2001Slovakia_Book1_2_DTTD chieng chan Tham lai 29-9-2009" xfId="685"/>
    <cellStyle name="Dziesiętny [0]_Invoices2001Slovakia_Book1_2_DTTD chieng chan Tham lai 29-9-2009" xfId="686"/>
    <cellStyle name="Dziesietny [0]_Invoices2001Slovakia_Book1_2_Du toan nuoc San Thang (GD2)" xfId="687"/>
    <cellStyle name="Dziesiętny [0]_Invoices2001Slovakia_Book1_2_Du toan nuoc San Thang (GD2)" xfId="688"/>
    <cellStyle name="Dziesietny [0]_Invoices2001Slovakia_Book1_2_Ke hoach 2010 (theo doi 11-8-2010)" xfId="689"/>
    <cellStyle name="Dziesiętny [0]_Invoices2001Slovakia_Book1_2_Ke hoach 2010 (theo doi 11-8-2010)" xfId="690"/>
    <cellStyle name="Dziesietny [0]_Invoices2001Slovakia_Book1_2_Ke hoach 2010 ngay 31-01" xfId="691"/>
    <cellStyle name="Dziesiętny [0]_Invoices2001Slovakia_Book1_2_Ke hoach 2010 ngay 31-01" xfId="692"/>
    <cellStyle name="Dziesietny [0]_Invoices2001Slovakia_Book1_2_ke hoach dau thau 30-6-2010" xfId="693"/>
    <cellStyle name="Dziesiętny [0]_Invoices2001Slovakia_Book1_2_ke hoach dau thau 30-6-2010" xfId="694"/>
    <cellStyle name="Dziesietny [0]_Invoices2001Slovakia_Book1_2_KH Von 2012 gui BKH 1" xfId="695"/>
    <cellStyle name="Dziesiętny [0]_Invoices2001Slovakia_Book1_2_KH Von 2012 gui BKH 1" xfId="696"/>
    <cellStyle name="Dziesietny [0]_Invoices2001Slovakia_Book1_2_KH Von 2012 gui BKH 2" xfId="697"/>
    <cellStyle name="Dziesiętny [0]_Invoices2001Slovakia_Book1_2_KH Von 2012 gui BKH 2" xfId="698"/>
    <cellStyle name="Dziesietny [0]_Invoices2001Slovakia_Book1_2_QD ke hoach dau thau" xfId="699"/>
    <cellStyle name="Dziesiętny [0]_Invoices2001Slovakia_Book1_2_QD ke hoach dau thau" xfId="700"/>
    <cellStyle name="Dziesietny [0]_Invoices2001Slovakia_Book1_2_Ra soat KH von 2011 (Huy-11-11-11)" xfId="701"/>
    <cellStyle name="Dziesiętny [0]_Invoices2001Slovakia_Book1_2_Ra soat KH von 2011 (Huy-11-11-11)" xfId="702"/>
    <cellStyle name="Dziesietny [0]_Invoices2001Slovakia_Book1_2_tinh toan hoang ha" xfId="703"/>
    <cellStyle name="Dziesiętny [0]_Invoices2001Slovakia_Book1_2_tinh toan hoang ha" xfId="704"/>
    <cellStyle name="Dziesietny [0]_Invoices2001Slovakia_Book1_2_Tong von ĐTPT" xfId="705"/>
    <cellStyle name="Dziesiętny [0]_Invoices2001Slovakia_Book1_2_Tong von ĐTPT" xfId="706"/>
    <cellStyle name="Dziesietny [0]_Invoices2001Slovakia_Book1_3" xfId="707"/>
    <cellStyle name="Dziesiętny [0]_Invoices2001Slovakia_Book1_3" xfId="708"/>
    <cellStyle name="Dziesietny [0]_Invoices2001Slovakia_Book1_Bao cao 9 thang  XDCB" xfId="709"/>
    <cellStyle name="Dziesiętny [0]_Invoices2001Slovakia_Book1_Book1" xfId="710"/>
    <cellStyle name="Dziesietny [0]_Invoices2001Slovakia_Book1_Nhu cau von ung truoc 2011 Tha h Hoa + Nge An gui TW" xfId="711"/>
    <cellStyle name="Dziesiętny [0]_Invoices2001Slovakia_Book1_Nhu cau von ung truoc 2011 Tha h Hoa + Nge An gui TW" xfId="712"/>
    <cellStyle name="Dziesietny [0]_Invoices2001Slovakia_Book1_Tong hop Cac tuyen(9-1-06)" xfId="713"/>
    <cellStyle name="Dziesiętny [0]_Invoices2001Slovakia_Book1_Tong hop Cac tuyen(9-1-06)" xfId="714"/>
    <cellStyle name="Dziesietny [0]_Invoices2001Slovakia_Book1_Tong hop Cac tuyen(9-1-06)_bieu tong hop lai kh von 2011 gui phong TH-KTDN" xfId="715"/>
    <cellStyle name="Dziesiętny [0]_Invoices2001Slovakia_Book1_Tong hop Cac tuyen(9-1-06)_bieu tong hop lai kh von 2011 gui phong TH-KTDN" xfId="716"/>
    <cellStyle name="Dziesietny [0]_Invoices2001Slovakia_Book1_Tong hop Cac tuyen(9-1-06)_Copy of KH PHAN BO VON ĐỐI ỨNG NAM 2011 (30 TY phuong án gop WB)" xfId="717"/>
    <cellStyle name="Dziesiętny [0]_Invoices2001Slovakia_Book1_Tong hop Cac tuyen(9-1-06)_Copy of KH PHAN BO VON ĐỐI ỨNG NAM 2011 (30 TY phuong án gop WB)" xfId="718"/>
    <cellStyle name="Dziesietny [0]_Invoices2001Slovakia_Book1_Tong hop Cac tuyen(9-1-06)_Ke hoach 2010 (theo doi 11-8-2010)" xfId="719"/>
    <cellStyle name="Dziesiętny [0]_Invoices2001Slovakia_Book1_Tong hop Cac tuyen(9-1-06)_Ke hoach 2010 (theo doi 11-8-2010)" xfId="720"/>
    <cellStyle name="Dziesietny [0]_Invoices2001Slovakia_Book1_Tong hop Cac tuyen(9-1-06)_KH Von 2012 gui BKH 1" xfId="721"/>
    <cellStyle name="Dziesiętny [0]_Invoices2001Slovakia_Book1_Tong hop Cac tuyen(9-1-06)_KH Von 2012 gui BKH 1" xfId="722"/>
    <cellStyle name="Dziesietny [0]_Invoices2001Slovakia_Book1_Tong hop Cac tuyen(9-1-06)_QD ke hoach dau thau" xfId="723"/>
    <cellStyle name="Dziesiętny [0]_Invoices2001Slovakia_Book1_Tong hop Cac tuyen(9-1-06)_QD ke hoach dau thau" xfId="724"/>
    <cellStyle name="Dziesietny [0]_Invoices2001Slovakia_Book1_Tong hop Cac tuyen(9-1-06)_Tong von ĐTPT" xfId="725"/>
    <cellStyle name="Dziesiętny [0]_Invoices2001Slovakia_Book1_Tong hop Cac tuyen(9-1-06)_Tong von ĐTPT" xfId="726"/>
    <cellStyle name="Dziesietny [0]_Invoices2001Slovakia_Book1_TONG HOP HOAN THUE NAM 2011" xfId="727"/>
    <cellStyle name="Dziesiętny [0]_Invoices2001Slovakia_Book1_ung truoc 2011 NSTW Thanh Hoa + Nge An gui Thu 12-5" xfId="728"/>
    <cellStyle name="Dziesietny [0]_Invoices2001Slovakia_Chi tieu KH nam 2009" xfId="729"/>
    <cellStyle name="Dziesiętny [0]_Invoices2001Slovakia_Chi tieu KH nam 2009" xfId="730"/>
    <cellStyle name="Dziesietny [0]_Invoices2001Slovakia_Copy of KH PHAN BO VON ĐỐI ỨNG NAM 2011 (30 TY phuong án gop WB)" xfId="731"/>
    <cellStyle name="Dziesiętny [0]_Invoices2001Slovakia_Copy of KH PHAN BO VON ĐỐI ỨNG NAM 2011 (30 TY phuong án gop WB)" xfId="732"/>
    <cellStyle name="Dziesietny [0]_Invoices2001Slovakia_Danh Mục KCM trinh BKH 2011 (BS 30A)" xfId="733"/>
    <cellStyle name="Dziesiętny [0]_Invoices2001Slovakia_Danh Mục KCM trinh BKH 2011 (BS 30A)" xfId="734"/>
    <cellStyle name="Dziesietny [0]_Invoices2001Slovakia_DT 1751 Muong Khoa" xfId="735"/>
    <cellStyle name="Dziesiętny [0]_Invoices2001Slovakia_DT 1751 Muong Khoa" xfId="736"/>
    <cellStyle name="Dziesietny [0]_Invoices2001Slovakia_DT Nam vai" xfId="737"/>
    <cellStyle name="Dziesiętny [0]_Invoices2001Slovakia_DT tieu hoc diem TDC ban Cho 28-02-09" xfId="738"/>
    <cellStyle name="Dziesietny [0]_Invoices2001Slovakia_DT truong THPT  quyet thang tinh 04-3-09" xfId="739"/>
    <cellStyle name="Dziesiętny [0]_Invoices2001Slovakia_DT truong THPT  quyet thang tinh 04-3-09" xfId="740"/>
    <cellStyle name="Dziesietny [0]_Invoices2001Slovakia_DTTD chieng chan Tham lai 29-9-2009" xfId="741"/>
    <cellStyle name="Dziesiętny [0]_Invoices2001Slovakia_DTTD chieng chan Tham lai 29-9-2009" xfId="742"/>
    <cellStyle name="Dziesietny [0]_Invoices2001Slovakia_d-uong+TDT" xfId="743"/>
    <cellStyle name="Dziesiętny [0]_Invoices2001Slovakia_GVL" xfId="744"/>
    <cellStyle name="Dziesietny [0]_Invoices2001Slovakia_Ke hoach 2010 (theo doi 11-8-2010)" xfId="745"/>
    <cellStyle name="Dziesiętny [0]_Invoices2001Slovakia_Ke hoach 2010 (theo doi 11-8-2010)" xfId="746"/>
    <cellStyle name="Dziesietny [0]_Invoices2001Slovakia_ke hoach dau thau 30-6-2010" xfId="747"/>
    <cellStyle name="Dziesiętny [0]_Invoices2001Slovakia_ke hoach dau thau 30-6-2010" xfId="748"/>
    <cellStyle name="Dziesietny [0]_Invoices2001Slovakia_KL K.C mat duong" xfId="749"/>
    <cellStyle name="Dziesiętny [0]_Invoices2001Slovakia_Nha bao ve(28-7-05)" xfId="750"/>
    <cellStyle name="Dziesietny [0]_Invoices2001Slovakia_NHA de xe nguyen du" xfId="751"/>
    <cellStyle name="Dziesiętny [0]_Invoices2001Slovakia_NHA de xe nguyen du" xfId="752"/>
    <cellStyle name="Dziesietny [0]_Invoices2001Slovakia_Nhalamviec VTC(25-1-05)" xfId="753"/>
    <cellStyle name="Dziesiętny [0]_Invoices2001Slovakia_Nhalamviec VTC(25-1-05)" xfId="754"/>
    <cellStyle name="Dziesietny [0]_Invoices2001Slovakia_Nhu cau von ung truoc 2011 Tha h Hoa + Nge An gui TW" xfId="755"/>
    <cellStyle name="Dziesiętny [0]_Invoices2001Slovakia_Phan pha do" xfId="756"/>
    <cellStyle name="Dziesietny [0]_Invoices2001Slovakia_Ra soat KH von 2011 (Huy-11-11-11)" xfId="757"/>
    <cellStyle name="Dziesiętny [0]_Invoices2001Slovakia_Ra soat KH von 2011 (Huy-11-11-11)" xfId="758"/>
    <cellStyle name="Dziesietny [0]_Invoices2001Slovakia_Sheet2" xfId="759"/>
    <cellStyle name="Dziesiętny [0]_Invoices2001Slovakia_Sheet2" xfId="760"/>
    <cellStyle name="Dziesietny [0]_Invoices2001Slovakia_TDT KHANH HOA" xfId="761"/>
    <cellStyle name="Dziesiętny [0]_Invoices2001Slovakia_TDT KHANH HOA" xfId="762"/>
    <cellStyle name="Dziesietny [0]_Invoices2001Slovakia_TDT KHANH HOA_bao_cao_TH_th_cong_tac_dau_thau_-_ngay251209" xfId="763"/>
    <cellStyle name="Dziesiętny [0]_Invoices2001Slovakia_TDT KHANH HOA_bao_cao_TH_th_cong_tac_dau_thau_-_ngay251209" xfId="764"/>
    <cellStyle name="Dziesietny [0]_Invoices2001Slovakia_TDT KHANH HOA_bieu ke hoach dau thau" xfId="765"/>
    <cellStyle name="Dziesiętny [0]_Invoices2001Slovakia_TDT KHANH HOA_bieu ke hoach dau thau" xfId="766"/>
    <cellStyle name="Dziesietny [0]_Invoices2001Slovakia_TDT KHANH HOA_bieu ke hoach dau thau truong mam non SKH" xfId="767"/>
    <cellStyle name="Dziesiętny [0]_Invoices2001Slovakia_TDT KHANH HOA_bieu ke hoach dau thau truong mam non SKH" xfId="768"/>
    <cellStyle name="Dziesietny [0]_Invoices2001Slovakia_TDT KHANH HOA_bieu tong hop lai kh von 2011 gui phong TH-KTDN" xfId="769"/>
    <cellStyle name="Dziesiętny [0]_Invoices2001Slovakia_TDT KHANH HOA_bieu tong hop lai kh von 2011 gui phong TH-KTDN" xfId="770"/>
    <cellStyle name="Dziesietny [0]_Invoices2001Slovakia_TDT KHANH HOA_Book1" xfId="771"/>
    <cellStyle name="Dziesiętny [0]_Invoices2001Slovakia_TDT KHANH HOA_Book1" xfId="772"/>
    <cellStyle name="Dziesietny [0]_Invoices2001Slovakia_TDT KHANH HOA_Book1_1" xfId="773"/>
    <cellStyle name="Dziesiętny [0]_Invoices2001Slovakia_TDT KHANH HOA_Book1_1" xfId="774"/>
    <cellStyle name="Dziesietny [0]_Invoices2001Slovakia_TDT KHANH HOA_Book1_1_ke hoach dau thau 30-6-2010" xfId="775"/>
    <cellStyle name="Dziesiętny [0]_Invoices2001Slovakia_TDT KHANH HOA_Book1_1_ke hoach dau thau 30-6-2010" xfId="776"/>
    <cellStyle name="Dziesietny [0]_Invoices2001Slovakia_TDT KHANH HOA_Book1_2" xfId="777"/>
    <cellStyle name="Dziesiętny [0]_Invoices2001Slovakia_TDT KHANH HOA_Book1_2" xfId="778"/>
    <cellStyle name="Dziesietny [0]_Invoices2001Slovakia_TDT KHANH HOA_Book1_Book1" xfId="779"/>
    <cellStyle name="Dziesiętny [0]_Invoices2001Slovakia_TDT KHANH HOA_Book1_Book1" xfId="780"/>
    <cellStyle name="Dziesietny [0]_Invoices2001Slovakia_TDT KHANH HOA_Book1_DTTD chieng chan Tham lai 29-9-2009" xfId="781"/>
    <cellStyle name="Dziesiętny [0]_Invoices2001Slovakia_TDT KHANH HOA_Book1_DTTD chieng chan Tham lai 29-9-2009" xfId="782"/>
    <cellStyle name="Dziesietny [0]_Invoices2001Slovakia_TDT KHANH HOA_Book1_Ke hoach 2010 (theo doi 11-8-2010)" xfId="783"/>
    <cellStyle name="Dziesiętny [0]_Invoices2001Slovakia_TDT KHANH HOA_Book1_Ke hoach 2010 (theo doi 11-8-2010)" xfId="784"/>
    <cellStyle name="Dziesietny [0]_Invoices2001Slovakia_TDT KHANH HOA_Book1_ke hoach dau thau 30-6-2010" xfId="785"/>
    <cellStyle name="Dziesiętny [0]_Invoices2001Slovakia_TDT KHANH HOA_Book1_ke hoach dau thau 30-6-2010" xfId="786"/>
    <cellStyle name="Dziesietny [0]_Invoices2001Slovakia_TDT KHANH HOA_Book1_KH Von 2012 gui BKH 1" xfId="787"/>
    <cellStyle name="Dziesiętny [0]_Invoices2001Slovakia_TDT KHANH HOA_Book1_KH Von 2012 gui BKH 1" xfId="788"/>
    <cellStyle name="Dziesietny [0]_Invoices2001Slovakia_TDT KHANH HOA_Book1_KH Von 2012 gui BKH 2" xfId="789"/>
    <cellStyle name="Dziesiętny [0]_Invoices2001Slovakia_TDT KHANH HOA_Book1_KH Von 2012 gui BKH 2" xfId="790"/>
    <cellStyle name="Dziesietny [0]_Invoices2001Slovakia_TDT KHANH HOA_Chi tieu KH nam 2009" xfId="791"/>
    <cellStyle name="Dziesiętny [0]_Invoices2001Slovakia_TDT KHANH HOA_Chi tieu KH nam 2009" xfId="792"/>
    <cellStyle name="Dziesietny [0]_Invoices2001Slovakia_TDT KHANH HOA_Copy of KH PHAN BO VON ĐỐI ỨNG NAM 2011 (30 TY phuong án gop WB)" xfId="793"/>
    <cellStyle name="Dziesiętny [0]_Invoices2001Slovakia_TDT KHANH HOA_Copy of KH PHAN BO VON ĐỐI ỨNG NAM 2011 (30 TY phuong án gop WB)" xfId="794"/>
    <cellStyle name="Dziesietny [0]_Invoices2001Slovakia_TDT KHANH HOA_Danh Mục KCM trinh BKH 2011 (BS 30A)" xfId="795"/>
    <cellStyle name="Dziesiętny [0]_Invoices2001Slovakia_TDT KHANH HOA_Danh Mục KCM trinh BKH 2011 (BS 30A)" xfId="796"/>
    <cellStyle name="Dziesietny [0]_Invoices2001Slovakia_TDT KHANH HOA_DT 1751 Muong Khoa" xfId="797"/>
    <cellStyle name="Dziesiętny [0]_Invoices2001Slovakia_TDT KHANH HOA_DT 1751 Muong Khoa" xfId="798"/>
    <cellStyle name="Dziesietny [0]_Invoices2001Slovakia_TDT KHANH HOA_DT tieu hoc diem TDC ban Cho 28-02-09" xfId="799"/>
    <cellStyle name="Dziesiętny [0]_Invoices2001Slovakia_TDT KHANH HOA_DT tieu hoc diem TDC ban Cho 28-02-09" xfId="800"/>
    <cellStyle name="Dziesietny [0]_Invoices2001Slovakia_TDT KHANH HOA_DTTD chieng chan Tham lai 29-9-2009" xfId="801"/>
    <cellStyle name="Dziesiętny [0]_Invoices2001Slovakia_TDT KHANH HOA_DTTD chieng chan Tham lai 29-9-2009" xfId="802"/>
    <cellStyle name="Dziesietny [0]_Invoices2001Slovakia_TDT KHANH HOA_Du toan nuoc San Thang (GD2)" xfId="803"/>
    <cellStyle name="Dziesiętny [0]_Invoices2001Slovakia_TDT KHANH HOA_Du toan nuoc San Thang (GD2)" xfId="804"/>
    <cellStyle name="Dziesietny [0]_Invoices2001Slovakia_TDT KHANH HOA_GVL" xfId="805"/>
    <cellStyle name="Dziesiętny [0]_Invoices2001Slovakia_TDT KHANH HOA_GVL" xfId="806"/>
    <cellStyle name="Dziesietny [0]_Invoices2001Slovakia_TDT KHANH HOA_ke hoach dau thau 30-6-2010" xfId="807"/>
    <cellStyle name="Dziesiętny [0]_Invoices2001Slovakia_TDT KHANH HOA_ke hoach dau thau 30-6-2010" xfId="808"/>
    <cellStyle name="Dziesietny [0]_Invoices2001Slovakia_TDT KHANH HOA_KH Von 2012 gui BKH 1" xfId="809"/>
    <cellStyle name="Dziesiętny [0]_Invoices2001Slovakia_TDT KHANH HOA_KH Von 2012 gui BKH 1" xfId="810"/>
    <cellStyle name="Dziesietny [0]_Invoices2001Slovakia_TDT KHANH HOA_Phan pha do" xfId="811"/>
    <cellStyle name="Dziesiętny [0]_Invoices2001Slovakia_TDT KHANH HOA_Phan pha do" xfId="812"/>
    <cellStyle name="Dziesietny [0]_Invoices2001Slovakia_TDT KHANH HOA_QD ke hoach dau thau" xfId="813"/>
    <cellStyle name="Dziesiętny [0]_Invoices2001Slovakia_TDT KHANH HOA_QD ke hoach dau thau" xfId="814"/>
    <cellStyle name="Dziesietny [0]_Invoices2001Slovakia_TDT KHANH HOA_Ra soat KH von 2011 (Huy-11-11-11)" xfId="815"/>
    <cellStyle name="Dziesiętny [0]_Invoices2001Slovakia_TDT KHANH HOA_Ra soat KH von 2011 (Huy-11-11-11)" xfId="816"/>
    <cellStyle name="Dziesietny [0]_Invoices2001Slovakia_TDT KHANH HOA_Sheet2" xfId="817"/>
    <cellStyle name="Dziesiętny [0]_Invoices2001Slovakia_TDT KHANH HOA_Sheet2" xfId="818"/>
    <cellStyle name="Dziesietny [0]_Invoices2001Slovakia_TDT KHANH HOA_TH danh muc 08-09 den ngay 30-8-09" xfId="819"/>
    <cellStyle name="Dziesiętny [0]_Invoices2001Slovakia_TDT KHANH HOA_TH danh muc 08-09 den ngay 30-8-09" xfId="820"/>
    <cellStyle name="Dziesietny [0]_Invoices2001Slovakia_TDT KHANH HOA_Tienluong" xfId="821"/>
    <cellStyle name="Dziesiętny [0]_Invoices2001Slovakia_TDT KHANH HOA_Tienluong" xfId="822"/>
    <cellStyle name="Dziesietny [0]_Invoices2001Slovakia_TDT KHANH HOA_tinh toan hoang ha" xfId="823"/>
    <cellStyle name="Dziesiętny [0]_Invoices2001Slovakia_TDT KHANH HOA_tinh toan hoang ha" xfId="824"/>
    <cellStyle name="Dziesietny [0]_Invoices2001Slovakia_TDT KHANH HOA_Tong hop Cac tuyen(9-1-06)" xfId="825"/>
    <cellStyle name="Dziesiętny [0]_Invoices2001Slovakia_TDT KHANH HOA_Tong hop Cac tuyen(9-1-06)" xfId="826"/>
    <cellStyle name="Dziesietny [0]_Invoices2001Slovakia_TDT KHANH HOA_Tong hop Cac tuyen(9-1-06)_bieu tong hop lai kh von 2011 gui phong TH-KTDN" xfId="827"/>
    <cellStyle name="Dziesiętny [0]_Invoices2001Slovakia_TDT KHANH HOA_Tong hop Cac tuyen(9-1-06)_bieu tong hop lai kh von 2011 gui phong TH-KTDN" xfId="828"/>
    <cellStyle name="Dziesietny [0]_Invoices2001Slovakia_TDT KHANH HOA_Tong hop Cac tuyen(9-1-06)_Copy of KH PHAN BO VON ĐỐI ỨNG NAM 2011 (30 TY phuong án gop WB)" xfId="829"/>
    <cellStyle name="Dziesiętny [0]_Invoices2001Slovakia_TDT KHANH HOA_Tong hop Cac tuyen(9-1-06)_Copy of KH PHAN BO VON ĐỐI ỨNG NAM 2011 (30 TY phuong án gop WB)" xfId="830"/>
    <cellStyle name="Dziesietny [0]_Invoices2001Slovakia_TDT KHANH HOA_Tong hop Cac tuyen(9-1-06)_Ke hoach 2010 (theo doi 11-8-2010)" xfId="831"/>
    <cellStyle name="Dziesiętny [0]_Invoices2001Slovakia_TDT KHANH HOA_Tong hop Cac tuyen(9-1-06)_Ke hoach 2010 (theo doi 11-8-2010)" xfId="832"/>
    <cellStyle name="Dziesietny [0]_Invoices2001Slovakia_TDT KHANH HOA_Tong hop Cac tuyen(9-1-06)_KH Von 2012 gui BKH 1" xfId="833"/>
    <cellStyle name="Dziesiętny [0]_Invoices2001Slovakia_TDT KHANH HOA_Tong hop Cac tuyen(9-1-06)_KH Von 2012 gui BKH 1" xfId="834"/>
    <cellStyle name="Dziesietny [0]_Invoices2001Slovakia_TDT KHANH HOA_Tong hop Cac tuyen(9-1-06)_QD ke hoach dau thau" xfId="835"/>
    <cellStyle name="Dziesiętny [0]_Invoices2001Slovakia_TDT KHANH HOA_Tong hop Cac tuyen(9-1-06)_QD ke hoach dau thau" xfId="836"/>
    <cellStyle name="Dziesietny [0]_Invoices2001Slovakia_TDT KHANH HOA_Tong hop Cac tuyen(9-1-06)_Tong von ĐTPT" xfId="837"/>
    <cellStyle name="Dziesiętny [0]_Invoices2001Slovakia_TDT KHANH HOA_Tong hop Cac tuyen(9-1-06)_Tong von ĐTPT" xfId="838"/>
    <cellStyle name="Dziesietny [0]_Invoices2001Slovakia_TDT KHANH HOA_Tong von ĐTPT" xfId="839"/>
    <cellStyle name="Dziesiętny [0]_Invoices2001Slovakia_TDT KHANH HOA_Tong von ĐTPT" xfId="840"/>
    <cellStyle name="Dziesietny [0]_Invoices2001Slovakia_TDT KHANH HOA_TU VAN THUY LOI THAM  PHE" xfId="841"/>
    <cellStyle name="Dziesiętny [0]_Invoices2001Slovakia_TDT KHANH HOA_TU VAN THUY LOI THAM  PHE" xfId="842"/>
    <cellStyle name="Dziesietny [0]_Invoices2001Slovakia_TDT quangngai" xfId="843"/>
    <cellStyle name="Dziesiętny [0]_Invoices2001Slovakia_TDT quangngai" xfId="844"/>
    <cellStyle name="Dziesietny [0]_Invoices2001Slovakia_TH danh muc 08-09 den ngay 30-8-09" xfId="845"/>
    <cellStyle name="Dziesiętny [0]_Invoices2001Slovakia_TH danh muc 08-09 den ngay 30-8-09" xfId="846"/>
    <cellStyle name="Dziesietny [0]_Invoices2001Slovakia_Tham dinh du toan mat doong - Ban cho moi21-5" xfId="847"/>
    <cellStyle name="Dziesiętny [0]_Invoices2001Slovakia_Tham dinh du toan mat doong - Ban cho moi21-5" xfId="848"/>
    <cellStyle name="Dziesietny [0]_Invoices2001Slovakia_Tienluong" xfId="849"/>
    <cellStyle name="Dziesiętny [0]_Invoices2001Slovakia_Tienluong" xfId="850"/>
    <cellStyle name="Dziesietny [0]_Invoices2001Slovakia_TMDT(10-5-06)" xfId="851"/>
    <cellStyle name="Dziesiętny [0]_Invoices2001Slovakia_Tong von ĐTPT" xfId="852"/>
    <cellStyle name="Dziesietny_Invoices2001Slovakia" xfId="853"/>
    <cellStyle name="Dziesiętny_Invoices2001Slovakia" xfId="854"/>
    <cellStyle name="Dziesietny_Invoices2001Slovakia_01_Nha so 1_Dien" xfId="855"/>
    <cellStyle name="Dziesiętny_Invoices2001Slovakia_01_Nha so 1_Dien" xfId="856"/>
    <cellStyle name="Dziesietny_Invoices2001Slovakia_01_Nha so 1_Dien_Bao cao danh muc cac cong trinh tren dia ban huyen 4-2010" xfId="857"/>
    <cellStyle name="Dziesiętny_Invoices2001Slovakia_01_Nha so 1_Dien_Bao cao danh muc cac cong trinh tren dia ban huyen 4-2010" xfId="858"/>
    <cellStyle name="Dziesietny_Invoices2001Slovakia_01_Nha so 1_Dien_bieu ke hoach dau thau" xfId="859"/>
    <cellStyle name="Dziesiętny_Invoices2001Slovakia_01_Nha so 1_Dien_bieu ke hoach dau thau" xfId="860"/>
    <cellStyle name="Dziesietny_Invoices2001Slovakia_01_Nha so 1_Dien_bieu ke hoach dau thau truong mam non SKH" xfId="861"/>
    <cellStyle name="Dziesiętny_Invoices2001Slovakia_01_Nha so 1_Dien_bieu ke hoach dau thau truong mam non SKH" xfId="862"/>
    <cellStyle name="Dziesietny_Invoices2001Slovakia_01_Nha so 1_Dien_bieu tong hop lai kh von 2011 gui phong TH-KTDN" xfId="863"/>
    <cellStyle name="Dziesiętny_Invoices2001Slovakia_01_Nha so 1_Dien_bieu tong hop lai kh von 2011 gui phong TH-KTDN" xfId="864"/>
    <cellStyle name="Dziesietny_Invoices2001Slovakia_01_Nha so 1_Dien_Book1" xfId="865"/>
    <cellStyle name="Dziesiętny_Invoices2001Slovakia_01_Nha so 1_Dien_Book1" xfId="866"/>
    <cellStyle name="Dziesietny_Invoices2001Slovakia_01_Nha so 1_Dien_Book1_1" xfId="867"/>
    <cellStyle name="Dziesiętny_Invoices2001Slovakia_01_Nha so 1_Dien_Book1_1" xfId="868"/>
    <cellStyle name="Dziesietny_Invoices2001Slovakia_01_Nha so 1_Dien_Book1_DTTD chieng chan Tham lai 29-9-2009" xfId="869"/>
    <cellStyle name="Dziesiętny_Invoices2001Slovakia_01_Nha so 1_Dien_Book1_DTTD chieng chan Tham lai 29-9-2009" xfId="870"/>
    <cellStyle name="Dziesietny_Invoices2001Slovakia_01_Nha so 1_Dien_Book1_Ke hoach 2010 (theo doi 11-8-2010)" xfId="871"/>
    <cellStyle name="Dziesiętny_Invoices2001Slovakia_01_Nha so 1_Dien_Book1_Ke hoach 2010 (theo doi 11-8-2010)" xfId="872"/>
    <cellStyle name="Dziesietny_Invoices2001Slovakia_01_Nha so 1_Dien_Book1_ke hoach dau thau 30-6-2010" xfId="873"/>
    <cellStyle name="Dziesiętny_Invoices2001Slovakia_01_Nha so 1_Dien_Book1_ke hoach dau thau 30-6-2010" xfId="874"/>
    <cellStyle name="Dziesietny_Invoices2001Slovakia_01_Nha so 1_Dien_Copy of KH PHAN BO VON ĐỐI ỨNG NAM 2011 (30 TY phuong án gop WB)" xfId="875"/>
    <cellStyle name="Dziesiętny_Invoices2001Slovakia_01_Nha so 1_Dien_Copy of KH PHAN BO VON ĐỐI ỨNG NAM 2011 (30 TY phuong án gop WB)" xfId="876"/>
    <cellStyle name="Dziesietny_Invoices2001Slovakia_01_Nha so 1_Dien_DTTD chieng chan Tham lai 29-9-2009" xfId="877"/>
    <cellStyle name="Dziesiętny_Invoices2001Slovakia_01_Nha so 1_Dien_DTTD chieng chan Tham lai 29-9-2009" xfId="878"/>
    <cellStyle name="Dziesietny_Invoices2001Slovakia_01_Nha so 1_Dien_Du toan nuoc San Thang (GD2)" xfId="879"/>
    <cellStyle name="Dziesiętny_Invoices2001Slovakia_01_Nha so 1_Dien_Du toan nuoc San Thang (GD2)" xfId="880"/>
    <cellStyle name="Dziesietny_Invoices2001Slovakia_01_Nha so 1_Dien_Ke hoach 2010 (theo doi 11-8-2010)" xfId="881"/>
    <cellStyle name="Dziesiętny_Invoices2001Slovakia_01_Nha so 1_Dien_Ke hoach 2010 (theo doi 11-8-2010)" xfId="882"/>
    <cellStyle name="Dziesietny_Invoices2001Slovakia_01_Nha so 1_Dien_ke hoach dau thau 30-6-2010" xfId="883"/>
    <cellStyle name="Dziesiętny_Invoices2001Slovakia_01_Nha so 1_Dien_ke hoach dau thau 30-6-2010" xfId="884"/>
    <cellStyle name="Dziesietny_Invoices2001Slovakia_01_Nha so 1_Dien_KH Von 2012 gui BKH 1" xfId="885"/>
    <cellStyle name="Dziesiętny_Invoices2001Slovakia_01_Nha so 1_Dien_KH Von 2012 gui BKH 1" xfId="886"/>
    <cellStyle name="Dziesietny_Invoices2001Slovakia_01_Nha so 1_Dien_QD ke hoach dau thau" xfId="887"/>
    <cellStyle name="Dziesiętny_Invoices2001Slovakia_01_Nha so 1_Dien_QD ke hoach dau thau" xfId="888"/>
    <cellStyle name="Dziesietny_Invoices2001Slovakia_01_Nha so 1_Dien_tien luong" xfId="889"/>
    <cellStyle name="Dziesiętny_Invoices2001Slovakia_01_Nha so 1_Dien_tien luong" xfId="890"/>
    <cellStyle name="Dziesietny_Invoices2001Slovakia_01_Nha so 1_Dien_Tien luong chuan 01" xfId="891"/>
    <cellStyle name="Dziesiętny_Invoices2001Slovakia_01_Nha so 1_Dien_Tien luong chuan 01" xfId="892"/>
    <cellStyle name="Dziesietny_Invoices2001Slovakia_01_Nha so 1_Dien_tinh toan hoang ha" xfId="893"/>
    <cellStyle name="Dziesiętny_Invoices2001Slovakia_01_Nha so 1_Dien_tinh toan hoang ha" xfId="894"/>
    <cellStyle name="Dziesietny_Invoices2001Slovakia_01_Nha so 1_Dien_Tong von ĐTPT" xfId="895"/>
    <cellStyle name="Dziesiętny_Invoices2001Slovakia_01_Nha so 1_Dien_Tong von ĐTPT" xfId="896"/>
    <cellStyle name="Dziesietny_Invoices2001Slovakia_10_Nha so 10_Dien1" xfId="897"/>
    <cellStyle name="Dziesiętny_Invoices2001Slovakia_10_Nha so 10_Dien1" xfId="898"/>
    <cellStyle name="Dziesietny_Invoices2001Slovakia_10_Nha so 10_Dien1_Bao cao danh muc cac cong trinh tren dia ban huyen 4-2010" xfId="899"/>
    <cellStyle name="Dziesiętny_Invoices2001Slovakia_10_Nha so 10_Dien1_Bao cao danh muc cac cong trinh tren dia ban huyen 4-2010" xfId="900"/>
    <cellStyle name="Dziesietny_Invoices2001Slovakia_10_Nha so 10_Dien1_bieu ke hoach dau thau" xfId="901"/>
    <cellStyle name="Dziesiętny_Invoices2001Slovakia_10_Nha so 10_Dien1_bieu ke hoach dau thau" xfId="902"/>
    <cellStyle name="Dziesietny_Invoices2001Slovakia_10_Nha so 10_Dien1_bieu ke hoach dau thau truong mam non SKH" xfId="903"/>
    <cellStyle name="Dziesiętny_Invoices2001Slovakia_10_Nha so 10_Dien1_bieu ke hoach dau thau truong mam non SKH" xfId="904"/>
    <cellStyle name="Dziesietny_Invoices2001Slovakia_10_Nha so 10_Dien1_bieu tong hop lai kh von 2011 gui phong TH-KTDN" xfId="905"/>
    <cellStyle name="Dziesiętny_Invoices2001Slovakia_10_Nha so 10_Dien1_bieu tong hop lai kh von 2011 gui phong TH-KTDN" xfId="906"/>
    <cellStyle name="Dziesietny_Invoices2001Slovakia_10_Nha so 10_Dien1_Book1" xfId="907"/>
    <cellStyle name="Dziesiętny_Invoices2001Slovakia_10_Nha so 10_Dien1_Book1" xfId="908"/>
    <cellStyle name="Dziesietny_Invoices2001Slovakia_10_Nha so 10_Dien1_Book1_1" xfId="909"/>
    <cellStyle name="Dziesiętny_Invoices2001Slovakia_10_Nha so 10_Dien1_Book1_1" xfId="910"/>
    <cellStyle name="Dziesietny_Invoices2001Slovakia_10_Nha so 10_Dien1_Book1_DTTD chieng chan Tham lai 29-9-2009" xfId="911"/>
    <cellStyle name="Dziesiętny_Invoices2001Slovakia_10_Nha so 10_Dien1_Book1_DTTD chieng chan Tham lai 29-9-2009" xfId="912"/>
    <cellStyle name="Dziesietny_Invoices2001Slovakia_10_Nha so 10_Dien1_Book1_Ke hoach 2010 (theo doi 11-8-2010)" xfId="913"/>
    <cellStyle name="Dziesiętny_Invoices2001Slovakia_10_Nha so 10_Dien1_Book1_Ke hoach 2010 (theo doi 11-8-2010)" xfId="914"/>
    <cellStyle name="Dziesietny_Invoices2001Slovakia_10_Nha so 10_Dien1_Book1_ke hoach dau thau 30-6-2010" xfId="915"/>
    <cellStyle name="Dziesiętny_Invoices2001Slovakia_10_Nha so 10_Dien1_Book1_ke hoach dau thau 30-6-2010" xfId="916"/>
    <cellStyle name="Dziesietny_Invoices2001Slovakia_10_Nha so 10_Dien1_Copy of KH PHAN BO VON ĐỐI ỨNG NAM 2011 (30 TY phuong án gop WB)" xfId="917"/>
    <cellStyle name="Dziesiętny_Invoices2001Slovakia_10_Nha so 10_Dien1_Copy of KH PHAN BO VON ĐỐI ỨNG NAM 2011 (30 TY phuong án gop WB)" xfId="918"/>
    <cellStyle name="Dziesietny_Invoices2001Slovakia_10_Nha so 10_Dien1_DTTD chieng chan Tham lai 29-9-2009" xfId="919"/>
    <cellStyle name="Dziesiętny_Invoices2001Slovakia_10_Nha so 10_Dien1_DTTD chieng chan Tham lai 29-9-2009" xfId="920"/>
    <cellStyle name="Dziesietny_Invoices2001Slovakia_10_Nha so 10_Dien1_Du toan nuoc San Thang (GD2)" xfId="921"/>
    <cellStyle name="Dziesiętny_Invoices2001Slovakia_10_Nha so 10_Dien1_Du toan nuoc San Thang (GD2)" xfId="922"/>
    <cellStyle name="Dziesietny_Invoices2001Slovakia_10_Nha so 10_Dien1_Ke hoach 2010 (theo doi 11-8-2010)" xfId="923"/>
    <cellStyle name="Dziesiętny_Invoices2001Slovakia_10_Nha so 10_Dien1_Ke hoach 2010 (theo doi 11-8-2010)" xfId="924"/>
    <cellStyle name="Dziesietny_Invoices2001Slovakia_10_Nha so 10_Dien1_ke hoach dau thau 30-6-2010" xfId="925"/>
    <cellStyle name="Dziesiętny_Invoices2001Slovakia_10_Nha so 10_Dien1_ke hoach dau thau 30-6-2010" xfId="926"/>
    <cellStyle name="Dziesietny_Invoices2001Slovakia_10_Nha so 10_Dien1_KH Von 2012 gui BKH 1" xfId="927"/>
    <cellStyle name="Dziesiętny_Invoices2001Slovakia_10_Nha so 10_Dien1_KH Von 2012 gui BKH 1" xfId="928"/>
    <cellStyle name="Dziesietny_Invoices2001Slovakia_10_Nha so 10_Dien1_QD ke hoach dau thau" xfId="929"/>
    <cellStyle name="Dziesiętny_Invoices2001Slovakia_10_Nha so 10_Dien1_QD ke hoach dau thau" xfId="930"/>
    <cellStyle name="Dziesietny_Invoices2001Slovakia_10_Nha so 10_Dien1_tien luong" xfId="931"/>
    <cellStyle name="Dziesiętny_Invoices2001Slovakia_10_Nha so 10_Dien1_tien luong" xfId="932"/>
    <cellStyle name="Dziesietny_Invoices2001Slovakia_10_Nha so 10_Dien1_Tien luong chuan 01" xfId="933"/>
    <cellStyle name="Dziesiętny_Invoices2001Slovakia_10_Nha so 10_Dien1_Tien luong chuan 01" xfId="934"/>
    <cellStyle name="Dziesietny_Invoices2001Slovakia_10_Nha so 10_Dien1_tinh toan hoang ha" xfId="935"/>
    <cellStyle name="Dziesiętny_Invoices2001Slovakia_10_Nha so 10_Dien1_tinh toan hoang ha" xfId="936"/>
    <cellStyle name="Dziesietny_Invoices2001Slovakia_10_Nha so 10_Dien1_Tong von ĐTPT" xfId="937"/>
    <cellStyle name="Dziesiętny_Invoices2001Slovakia_10_Nha so 10_Dien1_Tong von ĐTPT" xfId="938"/>
    <cellStyle name="Dziesietny_Invoices2001Slovakia_bang so sanh gia tri" xfId="939"/>
    <cellStyle name="Dziesiętny_Invoices2001Slovakia_bao_cao_TH_th_cong_tac_dau_thau_-_ngay251209" xfId="940"/>
    <cellStyle name="Dziesietny_Invoices2001Slovakia_bieu tong hop lai kh von 2011 gui phong TH-KTDN" xfId="941"/>
    <cellStyle name="Dziesiętny_Invoices2001Slovakia_bieu tong hop lai kh von 2011 gui phong TH-KTDN" xfId="942"/>
    <cellStyle name="Dziesietny_Invoices2001Slovakia_Book1" xfId="943"/>
    <cellStyle name="Dziesiętny_Invoices2001Slovakia_Book1" xfId="944"/>
    <cellStyle name="Dziesietny_Invoices2001Slovakia_Book1_1" xfId="945"/>
    <cellStyle name="Dziesiętny_Invoices2001Slovakia_Book1_1" xfId="946"/>
    <cellStyle name="Dziesietny_Invoices2001Slovakia_Book1_1_Bao cao danh muc cac cong trinh tren dia ban huyen 4-2010" xfId="947"/>
    <cellStyle name="Dziesiętny_Invoices2001Slovakia_Book1_1_Bao cao danh muc cac cong trinh tren dia ban huyen 4-2010" xfId="948"/>
    <cellStyle name="Dziesietny_Invoices2001Slovakia_Book1_1_bieu ke hoach dau thau" xfId="949"/>
    <cellStyle name="Dziesiętny_Invoices2001Slovakia_Book1_1_bieu ke hoach dau thau" xfId="950"/>
    <cellStyle name="Dziesietny_Invoices2001Slovakia_Book1_1_bieu ke hoach dau thau truong mam non SKH" xfId="951"/>
    <cellStyle name="Dziesiętny_Invoices2001Slovakia_Book1_1_bieu ke hoach dau thau truong mam non SKH" xfId="952"/>
    <cellStyle name="Dziesietny_Invoices2001Slovakia_Book1_1_bieu tong hop lai kh von 2011 gui phong TH-KTDN" xfId="953"/>
    <cellStyle name="Dziesiętny_Invoices2001Slovakia_Book1_1_bieu tong hop lai kh von 2011 gui phong TH-KTDN" xfId="954"/>
    <cellStyle name="Dziesietny_Invoices2001Slovakia_Book1_1_Book1" xfId="955"/>
    <cellStyle name="Dziesiętny_Invoices2001Slovakia_Book1_1_Book1" xfId="956"/>
    <cellStyle name="Dziesietny_Invoices2001Slovakia_Book1_1_Book1_1" xfId="957"/>
    <cellStyle name="Dziesiętny_Invoices2001Slovakia_Book1_1_Book1_1" xfId="958"/>
    <cellStyle name="Dziesietny_Invoices2001Slovakia_Book1_1_Book1_1_DTTD chieng chan Tham lai 29-9-2009" xfId="959"/>
    <cellStyle name="Dziesiętny_Invoices2001Slovakia_Book1_1_Book1_1_DTTD chieng chan Tham lai 29-9-2009" xfId="960"/>
    <cellStyle name="Dziesietny_Invoices2001Slovakia_Book1_1_Book1_1_Ke hoach 2010 (theo doi 11-8-2010)" xfId="961"/>
    <cellStyle name="Dziesiętny_Invoices2001Slovakia_Book1_1_Book1_1_Ke hoach 2010 (theo doi 11-8-2010)" xfId="962"/>
    <cellStyle name="Dziesietny_Invoices2001Slovakia_Book1_1_Book1_1_ke hoach dau thau 30-6-2010" xfId="963"/>
    <cellStyle name="Dziesiętny_Invoices2001Slovakia_Book1_1_Book1_1_ke hoach dau thau 30-6-2010" xfId="964"/>
    <cellStyle name="Dziesietny_Invoices2001Slovakia_Book1_1_Book1_2" xfId="965"/>
    <cellStyle name="Dziesiętny_Invoices2001Slovakia_Book1_1_Book1_2" xfId="966"/>
    <cellStyle name="Dziesietny_Invoices2001Slovakia_Book1_1_Book1_2_ke hoach dau thau 30-6-2010" xfId="967"/>
    <cellStyle name="Dziesiętny_Invoices2001Slovakia_Book1_1_Book1_2_ke hoach dau thau 30-6-2010" xfId="968"/>
    <cellStyle name="Dziesietny_Invoices2001Slovakia_Book1_1_Book1_3" xfId="969"/>
    <cellStyle name="Dziesiętny_Invoices2001Slovakia_Book1_1_Book1_3" xfId="970"/>
    <cellStyle name="Dziesietny_Invoices2001Slovakia_Book1_1_Book1_Bao cao danh muc cac cong trinh tren dia ban huyen 4-2010" xfId="971"/>
    <cellStyle name="Dziesiętny_Invoices2001Slovakia_Book1_1_Book1_Bao cao danh muc cac cong trinh tren dia ban huyen 4-2010" xfId="972"/>
    <cellStyle name="Dziesietny_Invoices2001Slovakia_Book1_1_Book1_bieu ke hoach dau thau" xfId="973"/>
    <cellStyle name="Dziesiętny_Invoices2001Slovakia_Book1_1_Book1_bieu ke hoach dau thau" xfId="974"/>
    <cellStyle name="Dziesietny_Invoices2001Slovakia_Book1_1_Book1_bieu ke hoach dau thau truong mam non SKH" xfId="975"/>
    <cellStyle name="Dziesiętny_Invoices2001Slovakia_Book1_1_Book1_bieu ke hoach dau thau truong mam non SKH" xfId="976"/>
    <cellStyle name="Dziesietny_Invoices2001Slovakia_Book1_1_Book1_bieu tong hop lai kh von 2011 gui phong TH-KTDN" xfId="977"/>
    <cellStyle name="Dziesiętny_Invoices2001Slovakia_Book1_1_Book1_bieu tong hop lai kh von 2011 gui phong TH-KTDN" xfId="978"/>
    <cellStyle name="Dziesietny_Invoices2001Slovakia_Book1_1_Book1_Book1" xfId="979"/>
    <cellStyle name="Dziesiętny_Invoices2001Slovakia_Book1_1_Book1_Book1" xfId="980"/>
    <cellStyle name="Dziesietny_Invoices2001Slovakia_Book1_1_Book1_Book1_1" xfId="981"/>
    <cellStyle name="Dziesiętny_Invoices2001Slovakia_Book1_1_Book1_Book1_1" xfId="982"/>
    <cellStyle name="Dziesietny_Invoices2001Slovakia_Book1_1_Book1_Book1_DTTD chieng chan Tham lai 29-9-2009" xfId="983"/>
    <cellStyle name="Dziesiętny_Invoices2001Slovakia_Book1_1_Book1_Book1_DTTD chieng chan Tham lai 29-9-2009" xfId="984"/>
    <cellStyle name="Dziesietny_Invoices2001Slovakia_Book1_1_Book1_Book1_Ke hoach 2010 (theo doi 11-8-2010)" xfId="985"/>
    <cellStyle name="Dziesiętny_Invoices2001Slovakia_Book1_1_Book1_Book1_Ke hoach 2010 (theo doi 11-8-2010)" xfId="986"/>
    <cellStyle name="Dziesietny_Invoices2001Slovakia_Book1_1_Book1_Book1_ke hoach dau thau 30-6-2010" xfId="987"/>
    <cellStyle name="Dziesiętny_Invoices2001Slovakia_Book1_1_Book1_Book1_ke hoach dau thau 30-6-2010" xfId="988"/>
    <cellStyle name="Dziesietny_Invoices2001Slovakia_Book1_1_Book1_Copy of KH PHAN BO VON ĐỐI ỨNG NAM 2011 (30 TY phuong án gop WB)" xfId="989"/>
    <cellStyle name="Dziesiętny_Invoices2001Slovakia_Book1_1_Book1_Copy of KH PHAN BO VON ĐỐI ỨNG NAM 2011 (30 TY phuong án gop WB)" xfId="990"/>
    <cellStyle name="Dziesietny_Invoices2001Slovakia_Book1_1_Book1_DTTD chieng chan Tham lai 29-9-2009" xfId="991"/>
    <cellStyle name="Dziesiętny_Invoices2001Slovakia_Book1_1_Book1_DTTD chieng chan Tham lai 29-9-2009" xfId="992"/>
    <cellStyle name="Dziesietny_Invoices2001Slovakia_Book1_1_Book1_Du toan nuoc San Thang (GD2)" xfId="993"/>
    <cellStyle name="Dziesiętny_Invoices2001Slovakia_Book1_1_Book1_Du toan nuoc San Thang (GD2)" xfId="994"/>
    <cellStyle name="Dziesietny_Invoices2001Slovakia_Book1_1_Book1_Ke hoach 2010 (theo doi 11-8-2010)" xfId="995"/>
    <cellStyle name="Dziesiętny_Invoices2001Slovakia_Book1_1_Book1_Ke hoach 2010 (theo doi 11-8-2010)" xfId="996"/>
    <cellStyle name="Dziesietny_Invoices2001Slovakia_Book1_1_Book1_ke hoach dau thau 30-6-2010" xfId="997"/>
    <cellStyle name="Dziesiętny_Invoices2001Slovakia_Book1_1_Book1_ke hoach dau thau 30-6-2010" xfId="998"/>
    <cellStyle name="Dziesietny_Invoices2001Slovakia_Book1_1_Book1_KH Von 2012 gui BKH 1" xfId="999"/>
    <cellStyle name="Dziesiętny_Invoices2001Slovakia_Book1_1_Book1_KH Von 2012 gui BKH 1" xfId="1000"/>
    <cellStyle name="Dziesietny_Invoices2001Slovakia_Book1_1_Book1_QD ke hoach dau thau" xfId="1001"/>
    <cellStyle name="Dziesiętny_Invoices2001Slovakia_Book1_1_Book1_QD ke hoach dau thau" xfId="1002"/>
    <cellStyle name="Dziesietny_Invoices2001Slovakia_Book1_1_Book1_tien luong" xfId="1003"/>
    <cellStyle name="Dziesiętny_Invoices2001Slovakia_Book1_1_Book1_tien luong" xfId="1004"/>
    <cellStyle name="Dziesietny_Invoices2001Slovakia_Book1_1_Book1_Tien luong chuan 01" xfId="1005"/>
    <cellStyle name="Dziesiętny_Invoices2001Slovakia_Book1_1_Book1_Tien luong chuan 01" xfId="1006"/>
    <cellStyle name="Dziesietny_Invoices2001Slovakia_Book1_1_Book1_tinh toan hoang ha" xfId="1007"/>
    <cellStyle name="Dziesiętny_Invoices2001Slovakia_Book1_1_Book1_tinh toan hoang ha" xfId="1008"/>
    <cellStyle name="Dziesietny_Invoices2001Slovakia_Book1_1_Book1_Tong von ĐTPT" xfId="1009"/>
    <cellStyle name="Dziesiętny_Invoices2001Slovakia_Book1_1_Book1_Tong von ĐTPT" xfId="1010"/>
    <cellStyle name="Dziesietny_Invoices2001Slovakia_Book1_1_Copy of KH PHAN BO VON ĐỐI ỨNG NAM 2011 (30 TY phuong án gop WB)" xfId="1011"/>
    <cellStyle name="Dziesiętny_Invoices2001Slovakia_Book1_1_Copy of KH PHAN BO VON ĐỐI ỨNG NAM 2011 (30 TY phuong án gop WB)" xfId="1012"/>
    <cellStyle name="Dziesietny_Invoices2001Slovakia_Book1_1_Danh Mục KCM trinh BKH 2011 (BS 30A)" xfId="1013"/>
    <cellStyle name="Dziesiętny_Invoices2001Slovakia_Book1_1_Danh Mục KCM trinh BKH 2011 (BS 30A)" xfId="1014"/>
    <cellStyle name="Dziesietny_Invoices2001Slovakia_Book1_1_DTTD chieng chan Tham lai 29-9-2009" xfId="1015"/>
    <cellStyle name="Dziesiętny_Invoices2001Slovakia_Book1_1_DTTD chieng chan Tham lai 29-9-2009" xfId="1016"/>
    <cellStyle name="Dziesietny_Invoices2001Slovakia_Book1_1_Du toan nuoc San Thang (GD2)" xfId="1017"/>
    <cellStyle name="Dziesiętny_Invoices2001Slovakia_Book1_1_Du toan nuoc San Thang (GD2)" xfId="1018"/>
    <cellStyle name="Dziesietny_Invoices2001Slovakia_Book1_1_Ke hoach 2010 (theo doi 11-8-2010)" xfId="1019"/>
    <cellStyle name="Dziesiętny_Invoices2001Slovakia_Book1_1_Ke hoach 2010 (theo doi 11-8-2010)" xfId="1020"/>
    <cellStyle name="Dziesietny_Invoices2001Slovakia_Book1_1_Ke hoach 2010 ngay 31-01" xfId="1021"/>
    <cellStyle name="Dziesiętny_Invoices2001Slovakia_Book1_1_Ke hoach 2010 ngay 31-01" xfId="1022"/>
    <cellStyle name="Dziesietny_Invoices2001Slovakia_Book1_1_ke hoach dau thau 30-6-2010" xfId="1023"/>
    <cellStyle name="Dziesiętny_Invoices2001Slovakia_Book1_1_ke hoach dau thau 30-6-2010" xfId="1024"/>
    <cellStyle name="Dziesietny_Invoices2001Slovakia_Book1_1_KH Von 2012 gui BKH 1" xfId="1025"/>
    <cellStyle name="Dziesiętny_Invoices2001Slovakia_Book1_1_KH Von 2012 gui BKH 1" xfId="1026"/>
    <cellStyle name="Dziesietny_Invoices2001Slovakia_Book1_1_KH Von 2012 gui BKH 2" xfId="1027"/>
    <cellStyle name="Dziesiętny_Invoices2001Slovakia_Book1_1_KH Von 2012 gui BKH 2" xfId="1028"/>
    <cellStyle name="Dziesietny_Invoices2001Slovakia_Book1_1_QD ke hoach dau thau" xfId="1029"/>
    <cellStyle name="Dziesiętny_Invoices2001Slovakia_Book1_1_QD ke hoach dau thau" xfId="1030"/>
    <cellStyle name="Dziesietny_Invoices2001Slovakia_Book1_1_Ra soat KH von 2011 (Huy-11-11-11)" xfId="1031"/>
    <cellStyle name="Dziesiętny_Invoices2001Slovakia_Book1_1_Ra soat KH von 2011 (Huy-11-11-11)" xfId="1032"/>
    <cellStyle name="Dziesietny_Invoices2001Slovakia_Book1_1_tien luong" xfId="1033"/>
    <cellStyle name="Dziesiętny_Invoices2001Slovakia_Book1_1_tien luong" xfId="1034"/>
    <cellStyle name="Dziesietny_Invoices2001Slovakia_Book1_1_Tien luong chuan 01" xfId="1035"/>
    <cellStyle name="Dziesiętny_Invoices2001Slovakia_Book1_1_Tien luong chuan 01" xfId="1036"/>
    <cellStyle name="Dziesietny_Invoices2001Slovakia_Book1_1_tinh toan hoang ha" xfId="1037"/>
    <cellStyle name="Dziesiętny_Invoices2001Slovakia_Book1_1_tinh toan hoang ha" xfId="1038"/>
    <cellStyle name="Dziesietny_Invoices2001Slovakia_Book1_1_Tong von ĐTPT" xfId="1039"/>
    <cellStyle name="Dziesiętny_Invoices2001Slovakia_Book1_1_Tong von ĐTPT" xfId="1040"/>
    <cellStyle name="Dziesietny_Invoices2001Slovakia_Book1_2" xfId="1041"/>
    <cellStyle name="Dziesiętny_Invoices2001Slovakia_Book1_2" xfId="1042"/>
    <cellStyle name="Dziesietny_Invoices2001Slovakia_Book1_2_bieu ke hoach dau thau" xfId="1043"/>
    <cellStyle name="Dziesiętny_Invoices2001Slovakia_Book1_2_bieu ke hoach dau thau" xfId="1044"/>
    <cellStyle name="Dziesietny_Invoices2001Slovakia_Book1_2_bieu ke hoach dau thau truong mam non SKH" xfId="1045"/>
    <cellStyle name="Dziesiętny_Invoices2001Slovakia_Book1_2_bieu ke hoach dau thau truong mam non SKH" xfId="1046"/>
    <cellStyle name="Dziesietny_Invoices2001Slovakia_Book1_2_bieu tong hop lai kh von 2011 gui phong TH-KTDN" xfId="1047"/>
    <cellStyle name="Dziesiętny_Invoices2001Slovakia_Book1_2_bieu tong hop lai kh von 2011 gui phong TH-KTDN" xfId="1048"/>
    <cellStyle name="Dziesietny_Invoices2001Slovakia_Book1_2_Book1" xfId="1049"/>
    <cellStyle name="Dziesiętny_Invoices2001Slovakia_Book1_2_Book1" xfId="1050"/>
    <cellStyle name="Dziesietny_Invoices2001Slovakia_Book1_2_Book1_1" xfId="1051"/>
    <cellStyle name="Dziesiętny_Invoices2001Slovakia_Book1_2_Book1_1" xfId="1052"/>
    <cellStyle name="Dziesietny_Invoices2001Slovakia_Book1_2_Book1_Ke hoach 2010 (theo doi 11-8-2010)" xfId="1053"/>
    <cellStyle name="Dziesiętny_Invoices2001Slovakia_Book1_2_Book1_Ke hoach 2010 (theo doi 11-8-2010)" xfId="1054"/>
    <cellStyle name="Dziesietny_Invoices2001Slovakia_Book1_2_Book1_ke hoach dau thau 30-6-2010" xfId="1055"/>
    <cellStyle name="Dziesiętny_Invoices2001Slovakia_Book1_2_Book1_ke hoach dau thau 30-6-2010" xfId="1056"/>
    <cellStyle name="Dziesietny_Invoices2001Slovakia_Book1_2_Copy of KH PHAN BO VON ĐỐI ỨNG NAM 2011 (30 TY phuong án gop WB)" xfId="1057"/>
    <cellStyle name="Dziesiętny_Invoices2001Slovakia_Book1_2_Copy of KH PHAN BO VON ĐỐI ỨNG NAM 2011 (30 TY phuong án gop WB)" xfId="1058"/>
    <cellStyle name="Dziesietny_Invoices2001Slovakia_Book1_2_Danh Mục KCM trinh BKH 2011 (BS 30A)" xfId="1059"/>
    <cellStyle name="Dziesiętny_Invoices2001Slovakia_Book1_2_Danh Mục KCM trinh BKH 2011 (BS 30A)" xfId="1060"/>
    <cellStyle name="Dziesietny_Invoices2001Slovakia_Book1_2_DTTD chieng chan Tham lai 29-9-2009" xfId="1061"/>
    <cellStyle name="Dziesiętny_Invoices2001Slovakia_Book1_2_DTTD chieng chan Tham lai 29-9-2009" xfId="1062"/>
    <cellStyle name="Dziesietny_Invoices2001Slovakia_Book1_2_Du toan nuoc San Thang (GD2)" xfId="1063"/>
    <cellStyle name="Dziesiętny_Invoices2001Slovakia_Book1_2_Du toan nuoc San Thang (GD2)" xfId="1064"/>
    <cellStyle name="Dziesietny_Invoices2001Slovakia_Book1_2_Ke hoach 2010 (theo doi 11-8-2010)" xfId="1065"/>
    <cellStyle name="Dziesiętny_Invoices2001Slovakia_Book1_2_Ke hoach 2010 (theo doi 11-8-2010)" xfId="1066"/>
    <cellStyle name="Dziesietny_Invoices2001Slovakia_Book1_2_Ke hoach 2010 ngay 31-01" xfId="1067"/>
    <cellStyle name="Dziesiętny_Invoices2001Slovakia_Book1_2_Ke hoach 2010 ngay 31-01" xfId="1068"/>
    <cellStyle name="Dziesietny_Invoices2001Slovakia_Book1_2_ke hoach dau thau 30-6-2010" xfId="1069"/>
    <cellStyle name="Dziesiętny_Invoices2001Slovakia_Book1_2_ke hoach dau thau 30-6-2010" xfId="1070"/>
    <cellStyle name="Dziesietny_Invoices2001Slovakia_Book1_2_KH Von 2012 gui BKH 1" xfId="1071"/>
    <cellStyle name="Dziesiętny_Invoices2001Slovakia_Book1_2_KH Von 2012 gui BKH 1" xfId="1072"/>
    <cellStyle name="Dziesietny_Invoices2001Slovakia_Book1_2_KH Von 2012 gui BKH 2" xfId="1073"/>
    <cellStyle name="Dziesiętny_Invoices2001Slovakia_Book1_2_KH Von 2012 gui BKH 2" xfId="1074"/>
    <cellStyle name="Dziesietny_Invoices2001Slovakia_Book1_2_QD ke hoach dau thau" xfId="1075"/>
    <cellStyle name="Dziesiętny_Invoices2001Slovakia_Book1_2_QD ke hoach dau thau" xfId="1076"/>
    <cellStyle name="Dziesietny_Invoices2001Slovakia_Book1_2_Ra soat KH von 2011 (Huy-11-11-11)" xfId="1077"/>
    <cellStyle name="Dziesiętny_Invoices2001Slovakia_Book1_2_Ra soat KH von 2011 (Huy-11-11-11)" xfId="1078"/>
    <cellStyle name="Dziesietny_Invoices2001Slovakia_Book1_2_tinh toan hoang ha" xfId="1079"/>
    <cellStyle name="Dziesiętny_Invoices2001Slovakia_Book1_2_tinh toan hoang ha" xfId="1080"/>
    <cellStyle name="Dziesietny_Invoices2001Slovakia_Book1_2_Tong von ĐTPT" xfId="1081"/>
    <cellStyle name="Dziesiętny_Invoices2001Slovakia_Book1_2_Tong von ĐTPT" xfId="1082"/>
    <cellStyle name="Dziesietny_Invoices2001Slovakia_Book1_3" xfId="1083"/>
    <cellStyle name="Dziesiętny_Invoices2001Slovakia_Book1_3" xfId="1084"/>
    <cellStyle name="Dziesietny_Invoices2001Slovakia_Book1_Bao cao 9 thang  XDCB" xfId="1085"/>
    <cellStyle name="Dziesiętny_Invoices2001Slovakia_Book1_Book1" xfId="1086"/>
    <cellStyle name="Dziesietny_Invoices2001Slovakia_Book1_Nhu cau von ung truoc 2011 Tha h Hoa + Nge An gui TW" xfId="1087"/>
    <cellStyle name="Dziesiętny_Invoices2001Slovakia_Book1_Nhu cau von ung truoc 2011 Tha h Hoa + Nge An gui TW" xfId="1088"/>
    <cellStyle name="Dziesietny_Invoices2001Slovakia_Book1_Tong hop Cac tuyen(9-1-06)" xfId="1089"/>
    <cellStyle name="Dziesiętny_Invoices2001Slovakia_Book1_Tong hop Cac tuyen(9-1-06)" xfId="1090"/>
    <cellStyle name="Dziesietny_Invoices2001Slovakia_Book1_Tong hop Cac tuyen(9-1-06)_bieu tong hop lai kh von 2011 gui phong TH-KTDN" xfId="1091"/>
    <cellStyle name="Dziesiętny_Invoices2001Slovakia_Book1_Tong hop Cac tuyen(9-1-06)_bieu tong hop lai kh von 2011 gui phong TH-KTDN" xfId="1092"/>
    <cellStyle name="Dziesietny_Invoices2001Slovakia_Book1_Tong hop Cac tuyen(9-1-06)_Copy of KH PHAN BO VON ĐỐI ỨNG NAM 2011 (30 TY phuong án gop WB)" xfId="1093"/>
    <cellStyle name="Dziesiętny_Invoices2001Slovakia_Book1_Tong hop Cac tuyen(9-1-06)_Copy of KH PHAN BO VON ĐỐI ỨNG NAM 2011 (30 TY phuong án gop WB)" xfId="1094"/>
    <cellStyle name="Dziesietny_Invoices2001Slovakia_Book1_Tong hop Cac tuyen(9-1-06)_Ke hoach 2010 (theo doi 11-8-2010)" xfId="1095"/>
    <cellStyle name="Dziesiętny_Invoices2001Slovakia_Book1_Tong hop Cac tuyen(9-1-06)_Ke hoach 2010 (theo doi 11-8-2010)" xfId="1096"/>
    <cellStyle name="Dziesietny_Invoices2001Slovakia_Book1_Tong hop Cac tuyen(9-1-06)_KH Von 2012 gui BKH 1" xfId="1097"/>
    <cellStyle name="Dziesiętny_Invoices2001Slovakia_Book1_Tong hop Cac tuyen(9-1-06)_KH Von 2012 gui BKH 1" xfId="1098"/>
    <cellStyle name="Dziesietny_Invoices2001Slovakia_Book1_Tong hop Cac tuyen(9-1-06)_QD ke hoach dau thau" xfId="1099"/>
    <cellStyle name="Dziesiętny_Invoices2001Slovakia_Book1_Tong hop Cac tuyen(9-1-06)_QD ke hoach dau thau" xfId="1100"/>
    <cellStyle name="Dziesietny_Invoices2001Slovakia_Book1_Tong hop Cac tuyen(9-1-06)_Tong von ĐTPT" xfId="1101"/>
    <cellStyle name="Dziesiętny_Invoices2001Slovakia_Book1_Tong hop Cac tuyen(9-1-06)_Tong von ĐTPT" xfId="1102"/>
    <cellStyle name="Dziesietny_Invoices2001Slovakia_Book1_TONG HOP HOAN THUE NAM 2011" xfId="1103"/>
    <cellStyle name="Dziesiętny_Invoices2001Slovakia_Book1_ung truoc 2011 NSTW Thanh Hoa + Nge An gui Thu 12-5" xfId="1104"/>
    <cellStyle name="Dziesietny_Invoices2001Slovakia_Chi tieu KH nam 2009" xfId="1105"/>
    <cellStyle name="Dziesiętny_Invoices2001Slovakia_Chi tieu KH nam 2009" xfId="1106"/>
    <cellStyle name="Dziesietny_Invoices2001Slovakia_Copy of KH PHAN BO VON ĐỐI ỨNG NAM 2011 (30 TY phuong án gop WB)" xfId="1107"/>
    <cellStyle name="Dziesiętny_Invoices2001Slovakia_Copy of KH PHAN BO VON ĐỐI ỨNG NAM 2011 (30 TY phuong án gop WB)" xfId="1108"/>
    <cellStyle name="Dziesietny_Invoices2001Slovakia_Danh Mục KCM trinh BKH 2011 (BS 30A)" xfId="1109"/>
    <cellStyle name="Dziesiętny_Invoices2001Slovakia_Danh Mục KCM trinh BKH 2011 (BS 30A)" xfId="1110"/>
    <cellStyle name="Dziesietny_Invoices2001Slovakia_DT 1751 Muong Khoa" xfId="1111"/>
    <cellStyle name="Dziesiętny_Invoices2001Slovakia_DT 1751 Muong Khoa" xfId="1112"/>
    <cellStyle name="Dziesietny_Invoices2001Slovakia_DT Nam vai" xfId="1113"/>
    <cellStyle name="Dziesiętny_Invoices2001Slovakia_DT tieu hoc diem TDC ban Cho 28-02-09" xfId="1114"/>
    <cellStyle name="Dziesietny_Invoices2001Slovakia_DT truong THPT  quyet thang tinh 04-3-09" xfId="1115"/>
    <cellStyle name="Dziesiętny_Invoices2001Slovakia_DT truong THPT  quyet thang tinh 04-3-09" xfId="1116"/>
    <cellStyle name="Dziesietny_Invoices2001Slovakia_DTTD chieng chan Tham lai 29-9-2009" xfId="1117"/>
    <cellStyle name="Dziesiętny_Invoices2001Slovakia_DTTD chieng chan Tham lai 29-9-2009" xfId="1118"/>
    <cellStyle name="Dziesietny_Invoices2001Slovakia_d-uong+TDT" xfId="1119"/>
    <cellStyle name="Dziesiętny_Invoices2001Slovakia_GVL" xfId="1120"/>
    <cellStyle name="Dziesietny_Invoices2001Slovakia_Ke hoach 2010 (theo doi 11-8-2010)" xfId="1121"/>
    <cellStyle name="Dziesiętny_Invoices2001Slovakia_Ke hoach 2010 (theo doi 11-8-2010)" xfId="1122"/>
    <cellStyle name="Dziesietny_Invoices2001Slovakia_ke hoach dau thau 30-6-2010" xfId="1123"/>
    <cellStyle name="Dziesiętny_Invoices2001Slovakia_ke hoach dau thau 30-6-2010" xfId="1124"/>
    <cellStyle name="Dziesietny_Invoices2001Slovakia_KL K.C mat duong" xfId="1125"/>
    <cellStyle name="Dziesiętny_Invoices2001Slovakia_Nha bao ve(28-7-05)" xfId="1126"/>
    <cellStyle name="Dziesietny_Invoices2001Slovakia_NHA de xe nguyen du" xfId="1127"/>
    <cellStyle name="Dziesiętny_Invoices2001Slovakia_NHA de xe nguyen du" xfId="1128"/>
    <cellStyle name="Dziesietny_Invoices2001Slovakia_Nhalamviec VTC(25-1-05)" xfId="1129"/>
    <cellStyle name="Dziesiętny_Invoices2001Slovakia_Nhalamviec VTC(25-1-05)" xfId="1130"/>
    <cellStyle name="Dziesietny_Invoices2001Slovakia_Nhu cau von ung truoc 2011 Tha h Hoa + Nge An gui TW" xfId="1131"/>
    <cellStyle name="Dziesiętny_Invoices2001Slovakia_Phan pha do" xfId="1132"/>
    <cellStyle name="Dziesietny_Invoices2001Slovakia_Ra soat KH von 2011 (Huy-11-11-11)" xfId="1133"/>
    <cellStyle name="Dziesiętny_Invoices2001Slovakia_Ra soat KH von 2011 (Huy-11-11-11)" xfId="1134"/>
    <cellStyle name="Dziesietny_Invoices2001Slovakia_Sheet2" xfId="1135"/>
    <cellStyle name="Dziesiętny_Invoices2001Slovakia_Sheet2" xfId="1136"/>
    <cellStyle name="Dziesietny_Invoices2001Slovakia_TDT KHANH HOA" xfId="1137"/>
    <cellStyle name="Dziesiętny_Invoices2001Slovakia_TDT KHANH HOA" xfId="1138"/>
    <cellStyle name="Dziesietny_Invoices2001Slovakia_TDT KHANH HOA_bao_cao_TH_th_cong_tac_dau_thau_-_ngay251209" xfId="1139"/>
    <cellStyle name="Dziesiętny_Invoices2001Slovakia_TDT KHANH HOA_bao_cao_TH_th_cong_tac_dau_thau_-_ngay251209" xfId="1140"/>
    <cellStyle name="Dziesietny_Invoices2001Slovakia_TDT KHANH HOA_bieu ke hoach dau thau" xfId="1141"/>
    <cellStyle name="Dziesiętny_Invoices2001Slovakia_TDT KHANH HOA_bieu ke hoach dau thau" xfId="1142"/>
    <cellStyle name="Dziesietny_Invoices2001Slovakia_TDT KHANH HOA_bieu ke hoach dau thau truong mam non SKH" xfId="1143"/>
    <cellStyle name="Dziesiętny_Invoices2001Slovakia_TDT KHANH HOA_bieu ke hoach dau thau truong mam non SKH" xfId="1144"/>
    <cellStyle name="Dziesietny_Invoices2001Slovakia_TDT KHANH HOA_bieu tong hop lai kh von 2011 gui phong TH-KTDN" xfId="1145"/>
    <cellStyle name="Dziesiętny_Invoices2001Slovakia_TDT KHANH HOA_bieu tong hop lai kh von 2011 gui phong TH-KTDN" xfId="1146"/>
    <cellStyle name="Dziesietny_Invoices2001Slovakia_TDT KHANH HOA_Book1" xfId="1147"/>
    <cellStyle name="Dziesiętny_Invoices2001Slovakia_TDT KHANH HOA_Book1" xfId="1148"/>
    <cellStyle name="Dziesietny_Invoices2001Slovakia_TDT KHANH HOA_Book1_1" xfId="1149"/>
    <cellStyle name="Dziesiętny_Invoices2001Slovakia_TDT KHANH HOA_Book1_1" xfId="1150"/>
    <cellStyle name="Dziesietny_Invoices2001Slovakia_TDT KHANH HOA_Book1_1_ke hoach dau thau 30-6-2010" xfId="1151"/>
    <cellStyle name="Dziesiętny_Invoices2001Slovakia_TDT KHANH HOA_Book1_1_ke hoach dau thau 30-6-2010" xfId="1152"/>
    <cellStyle name="Dziesietny_Invoices2001Slovakia_TDT KHANH HOA_Book1_2" xfId="1153"/>
    <cellStyle name="Dziesiętny_Invoices2001Slovakia_TDT KHANH HOA_Book1_2" xfId="1154"/>
    <cellStyle name="Dziesietny_Invoices2001Slovakia_TDT KHANH HOA_Book1_Book1" xfId="1155"/>
    <cellStyle name="Dziesiętny_Invoices2001Slovakia_TDT KHANH HOA_Book1_Book1" xfId="1156"/>
    <cellStyle name="Dziesietny_Invoices2001Slovakia_TDT KHANH HOA_Book1_DTTD chieng chan Tham lai 29-9-2009" xfId="1157"/>
    <cellStyle name="Dziesiętny_Invoices2001Slovakia_TDT KHANH HOA_Book1_DTTD chieng chan Tham lai 29-9-2009" xfId="1158"/>
    <cellStyle name="Dziesietny_Invoices2001Slovakia_TDT KHANH HOA_Book1_Ke hoach 2010 (theo doi 11-8-2010)" xfId="1159"/>
    <cellStyle name="Dziesiętny_Invoices2001Slovakia_TDT KHANH HOA_Book1_Ke hoach 2010 (theo doi 11-8-2010)" xfId="1160"/>
    <cellStyle name="Dziesietny_Invoices2001Slovakia_TDT KHANH HOA_Book1_ke hoach dau thau 30-6-2010" xfId="1161"/>
    <cellStyle name="Dziesiętny_Invoices2001Slovakia_TDT KHANH HOA_Book1_ke hoach dau thau 30-6-2010" xfId="1162"/>
    <cellStyle name="Dziesietny_Invoices2001Slovakia_TDT KHANH HOA_Book1_KH Von 2012 gui BKH 1" xfId="1163"/>
    <cellStyle name="Dziesiętny_Invoices2001Slovakia_TDT KHANH HOA_Book1_KH Von 2012 gui BKH 1" xfId="1164"/>
    <cellStyle name="Dziesietny_Invoices2001Slovakia_TDT KHANH HOA_Book1_KH Von 2012 gui BKH 2" xfId="1165"/>
    <cellStyle name="Dziesiętny_Invoices2001Slovakia_TDT KHANH HOA_Book1_KH Von 2012 gui BKH 2" xfId="1166"/>
    <cellStyle name="Dziesietny_Invoices2001Slovakia_TDT KHANH HOA_Chi tieu KH nam 2009" xfId="1167"/>
    <cellStyle name="Dziesiętny_Invoices2001Slovakia_TDT KHANH HOA_Chi tieu KH nam 2009" xfId="1168"/>
    <cellStyle name="Dziesietny_Invoices2001Slovakia_TDT KHANH HOA_Copy of KH PHAN BO VON ĐỐI ỨNG NAM 2011 (30 TY phuong án gop WB)" xfId="1169"/>
    <cellStyle name="Dziesiętny_Invoices2001Slovakia_TDT KHANH HOA_Copy of KH PHAN BO VON ĐỐI ỨNG NAM 2011 (30 TY phuong án gop WB)" xfId="1170"/>
    <cellStyle name="Dziesietny_Invoices2001Slovakia_TDT KHANH HOA_Danh Mục KCM trinh BKH 2011 (BS 30A)" xfId="1171"/>
    <cellStyle name="Dziesiętny_Invoices2001Slovakia_TDT KHANH HOA_Danh Mục KCM trinh BKH 2011 (BS 30A)" xfId="1172"/>
    <cellStyle name="Dziesietny_Invoices2001Slovakia_TDT KHANH HOA_DT 1751 Muong Khoa" xfId="1173"/>
    <cellStyle name="Dziesiętny_Invoices2001Slovakia_TDT KHANH HOA_DT 1751 Muong Khoa" xfId="1174"/>
    <cellStyle name="Dziesietny_Invoices2001Slovakia_TDT KHANH HOA_DT tieu hoc diem TDC ban Cho 28-02-09" xfId="1175"/>
    <cellStyle name="Dziesiętny_Invoices2001Slovakia_TDT KHANH HOA_DT tieu hoc diem TDC ban Cho 28-02-09" xfId="1176"/>
    <cellStyle name="Dziesietny_Invoices2001Slovakia_TDT KHANH HOA_DTTD chieng chan Tham lai 29-9-2009" xfId="1177"/>
    <cellStyle name="Dziesiętny_Invoices2001Slovakia_TDT KHANH HOA_DTTD chieng chan Tham lai 29-9-2009" xfId="1178"/>
    <cellStyle name="Dziesietny_Invoices2001Slovakia_TDT KHANH HOA_Du toan nuoc San Thang (GD2)" xfId="1179"/>
    <cellStyle name="Dziesiętny_Invoices2001Slovakia_TDT KHANH HOA_Du toan nuoc San Thang (GD2)" xfId="1180"/>
    <cellStyle name="Dziesietny_Invoices2001Slovakia_TDT KHANH HOA_GVL" xfId="1181"/>
    <cellStyle name="Dziesiętny_Invoices2001Slovakia_TDT KHANH HOA_GVL" xfId="1182"/>
    <cellStyle name="Dziesietny_Invoices2001Slovakia_TDT KHANH HOA_ke hoach dau thau 30-6-2010" xfId="1183"/>
    <cellStyle name="Dziesiętny_Invoices2001Slovakia_TDT KHANH HOA_ke hoach dau thau 30-6-2010" xfId="1184"/>
    <cellStyle name="Dziesietny_Invoices2001Slovakia_TDT KHANH HOA_KH Von 2012 gui BKH 1" xfId="1185"/>
    <cellStyle name="Dziesiętny_Invoices2001Slovakia_TDT KHANH HOA_KH Von 2012 gui BKH 1" xfId="1186"/>
    <cellStyle name="Dziesietny_Invoices2001Slovakia_TDT KHANH HOA_Phan pha do" xfId="1187"/>
    <cellStyle name="Dziesiętny_Invoices2001Slovakia_TDT KHANH HOA_Phan pha do" xfId="1188"/>
    <cellStyle name="Dziesietny_Invoices2001Slovakia_TDT KHANH HOA_QD ke hoach dau thau" xfId="1189"/>
    <cellStyle name="Dziesiętny_Invoices2001Slovakia_TDT KHANH HOA_QD ke hoach dau thau" xfId="1190"/>
    <cellStyle name="Dziesietny_Invoices2001Slovakia_TDT KHANH HOA_Ra soat KH von 2011 (Huy-11-11-11)" xfId="1191"/>
    <cellStyle name="Dziesiętny_Invoices2001Slovakia_TDT KHANH HOA_Ra soat KH von 2011 (Huy-11-11-11)" xfId="1192"/>
    <cellStyle name="Dziesietny_Invoices2001Slovakia_TDT KHANH HOA_Sheet2" xfId="1193"/>
    <cellStyle name="Dziesiętny_Invoices2001Slovakia_TDT KHANH HOA_Sheet2" xfId="1194"/>
    <cellStyle name="Dziesietny_Invoices2001Slovakia_TDT KHANH HOA_TH danh muc 08-09 den ngay 30-8-09" xfId="1195"/>
    <cellStyle name="Dziesiętny_Invoices2001Slovakia_TDT KHANH HOA_TH danh muc 08-09 den ngay 30-8-09" xfId="1196"/>
    <cellStyle name="Dziesietny_Invoices2001Slovakia_TDT KHANH HOA_Tienluong" xfId="1197"/>
    <cellStyle name="Dziesiętny_Invoices2001Slovakia_TDT KHANH HOA_Tienluong" xfId="1198"/>
    <cellStyle name="Dziesietny_Invoices2001Slovakia_TDT KHANH HOA_tinh toan hoang ha" xfId="1199"/>
    <cellStyle name="Dziesiętny_Invoices2001Slovakia_TDT KHANH HOA_tinh toan hoang ha" xfId="1200"/>
    <cellStyle name="Dziesietny_Invoices2001Slovakia_TDT KHANH HOA_Tong hop Cac tuyen(9-1-06)" xfId="1201"/>
    <cellStyle name="Dziesiętny_Invoices2001Slovakia_TDT KHANH HOA_Tong hop Cac tuyen(9-1-06)" xfId="1202"/>
    <cellStyle name="Dziesietny_Invoices2001Slovakia_TDT KHANH HOA_Tong hop Cac tuyen(9-1-06)_bieu tong hop lai kh von 2011 gui phong TH-KTDN" xfId="1203"/>
    <cellStyle name="Dziesiętny_Invoices2001Slovakia_TDT KHANH HOA_Tong hop Cac tuyen(9-1-06)_bieu tong hop lai kh von 2011 gui phong TH-KTDN" xfId="1204"/>
    <cellStyle name="Dziesietny_Invoices2001Slovakia_TDT KHANH HOA_Tong hop Cac tuyen(9-1-06)_Copy of KH PHAN BO VON ĐỐI ỨNG NAM 2011 (30 TY phuong án gop WB)" xfId="1205"/>
    <cellStyle name="Dziesiętny_Invoices2001Slovakia_TDT KHANH HOA_Tong hop Cac tuyen(9-1-06)_Copy of KH PHAN BO VON ĐỐI ỨNG NAM 2011 (30 TY phuong án gop WB)" xfId="1206"/>
    <cellStyle name="Dziesietny_Invoices2001Slovakia_TDT KHANH HOA_Tong hop Cac tuyen(9-1-06)_Ke hoach 2010 (theo doi 11-8-2010)" xfId="1207"/>
    <cellStyle name="Dziesiętny_Invoices2001Slovakia_TDT KHANH HOA_Tong hop Cac tuyen(9-1-06)_Ke hoach 2010 (theo doi 11-8-2010)" xfId="1208"/>
    <cellStyle name="Dziesietny_Invoices2001Slovakia_TDT KHANH HOA_Tong hop Cac tuyen(9-1-06)_KH Von 2012 gui BKH 1" xfId="1209"/>
    <cellStyle name="Dziesiętny_Invoices2001Slovakia_TDT KHANH HOA_Tong hop Cac tuyen(9-1-06)_KH Von 2012 gui BKH 1" xfId="1210"/>
    <cellStyle name="Dziesietny_Invoices2001Slovakia_TDT KHANH HOA_Tong hop Cac tuyen(9-1-06)_QD ke hoach dau thau" xfId="1211"/>
    <cellStyle name="Dziesiętny_Invoices2001Slovakia_TDT KHANH HOA_Tong hop Cac tuyen(9-1-06)_QD ke hoach dau thau" xfId="1212"/>
    <cellStyle name="Dziesietny_Invoices2001Slovakia_TDT KHANH HOA_Tong hop Cac tuyen(9-1-06)_Tong von ĐTPT" xfId="1213"/>
    <cellStyle name="Dziesiętny_Invoices2001Slovakia_TDT KHANH HOA_Tong hop Cac tuyen(9-1-06)_Tong von ĐTPT" xfId="1214"/>
    <cellStyle name="Dziesietny_Invoices2001Slovakia_TDT KHANH HOA_Tong von ĐTPT" xfId="1215"/>
    <cellStyle name="Dziesiętny_Invoices2001Slovakia_TDT KHANH HOA_Tong von ĐTPT" xfId="1216"/>
    <cellStyle name="Dziesietny_Invoices2001Slovakia_TDT KHANH HOA_TU VAN THUY LOI THAM  PHE" xfId="1217"/>
    <cellStyle name="Dziesiętny_Invoices2001Slovakia_TDT KHANH HOA_TU VAN THUY LOI THAM  PHE" xfId="1218"/>
    <cellStyle name="Dziesietny_Invoices2001Slovakia_TDT quangngai" xfId="1219"/>
    <cellStyle name="Dziesiętny_Invoices2001Slovakia_TDT quangngai" xfId="1220"/>
    <cellStyle name="Dziesietny_Invoices2001Slovakia_TH danh muc 08-09 den ngay 30-8-09" xfId="1221"/>
    <cellStyle name="Dziesiętny_Invoices2001Slovakia_TH danh muc 08-09 den ngay 30-8-09" xfId="1222"/>
    <cellStyle name="Dziesietny_Invoices2001Slovakia_Tham dinh du toan mat doong - Ban cho moi21-5" xfId="1223"/>
    <cellStyle name="Dziesiętny_Invoices2001Slovakia_Tham dinh du toan mat doong - Ban cho moi21-5" xfId="1224"/>
    <cellStyle name="Dziesietny_Invoices2001Slovakia_Tienluong" xfId="1225"/>
    <cellStyle name="Dziesiętny_Invoices2001Slovakia_Tienluong" xfId="1226"/>
    <cellStyle name="Dziesietny_Invoices2001Slovakia_TMDT(10-5-06)" xfId="1227"/>
    <cellStyle name="Dziesiętny_Invoices2001Slovakia_Tong von ĐTPT" xfId="1228"/>
    <cellStyle name="e" xfId="1229"/>
    <cellStyle name="E&amp;Y House" xfId="1230"/>
    <cellStyle name="e_bieu ke hoach dau thau" xfId="1231"/>
    <cellStyle name="e_bieu ke hoach dau thau truong mam non SKH" xfId="1232"/>
    <cellStyle name="e_Book1" xfId="1233"/>
    <cellStyle name="e_DT tieu hoc diem TDC ban Cho 28-02-09" xfId="1234"/>
    <cellStyle name="e_Du toan" xfId="1235"/>
    <cellStyle name="e_Du toan nuoc San Thang (GD2)" xfId="1236"/>
    <cellStyle name="e_HD TT1" xfId="1237"/>
    <cellStyle name="e_Nha lop hoc 8 P" xfId="1238"/>
    <cellStyle name="e_Tienluong" xfId="1239"/>
    <cellStyle name="Enter Currency (0)" xfId="1240"/>
    <cellStyle name="Enter Currency (2)" xfId="1241"/>
    <cellStyle name="Enter Units (0)" xfId="1242"/>
    <cellStyle name="Enter Units (1)" xfId="1243"/>
    <cellStyle name="Enter Units (2)" xfId="1244"/>
    <cellStyle name="Entered" xfId="1245"/>
    <cellStyle name="Euro" xfId="1246"/>
    <cellStyle name="Explanatory Text" xfId="32" builtinId="53" customBuiltin="1"/>
    <cellStyle name="f" xfId="1247"/>
    <cellStyle name="f_bieu ke hoach dau thau" xfId="1248"/>
    <cellStyle name="f_bieu ke hoach dau thau truong mam non SKH" xfId="1249"/>
    <cellStyle name="f_Book1" xfId="1250"/>
    <cellStyle name="f_DT tieu hoc diem TDC ban Cho 28-02-09" xfId="1251"/>
    <cellStyle name="f_Du toan" xfId="1252"/>
    <cellStyle name="f_Du toan nuoc San Thang (GD2)" xfId="1253"/>
    <cellStyle name="f_HD TT1" xfId="1254"/>
    <cellStyle name="f_Nha lop hoc 8 P" xfId="1255"/>
    <cellStyle name="f_Tienluong" xfId="1256"/>
    <cellStyle name="f1" xfId="1257"/>
    <cellStyle name="f2" xfId="1258"/>
    <cellStyle name="F3" xfId="1259"/>
    <cellStyle name="F4" xfId="1260"/>
    <cellStyle name="F5" xfId="1261"/>
    <cellStyle name="F6" xfId="1262"/>
    <cellStyle name="F7" xfId="1263"/>
    <cellStyle name="F8" xfId="1264"/>
    <cellStyle name="Fixed" xfId="1265"/>
    <cellStyle name="gia" xfId="1266"/>
    <cellStyle name="Good" xfId="33" builtinId="26" customBuiltin="1"/>
    <cellStyle name="Grey" xfId="1267"/>
    <cellStyle name="Group" xfId="1268"/>
    <cellStyle name="H" xfId="1269"/>
    <cellStyle name="H_bieumau 1" xfId="1270"/>
    <cellStyle name="H_Book1" xfId="1271"/>
    <cellStyle name="H_D-A-VU" xfId="1272"/>
    <cellStyle name="H_HSTHAU" xfId="1273"/>
    <cellStyle name="H_Ket du ung NS" xfId="1274"/>
    <cellStyle name="H_KH Von 2012 gui BKH 1" xfId="1275"/>
    <cellStyle name="H_KH Von 2012 gui BKH 2" xfId="1276"/>
    <cellStyle name="ha" xfId="1277"/>
    <cellStyle name="Head 1" xfId="1278"/>
    <cellStyle name="HEADER" xfId="1279"/>
    <cellStyle name="Header1" xfId="1280"/>
    <cellStyle name="Header2" xfId="1281"/>
    <cellStyle name="Heading 1" xfId="34" builtinId="16" customBuiltin="1"/>
    <cellStyle name="Heading 2" xfId="35" builtinId="17" customBuiltin="1"/>
    <cellStyle name="Heading 3" xfId="36" builtinId="18" customBuiltin="1"/>
    <cellStyle name="Heading 4" xfId="37" builtinId="19" customBuiltin="1"/>
    <cellStyle name="Heading1" xfId="2516"/>
    <cellStyle name="Heading1 1" xfId="1282"/>
    <cellStyle name="Heading2" xfId="1283"/>
    <cellStyle name="HEADINGS" xfId="1284"/>
    <cellStyle name="HEADINGSTOP" xfId="1285"/>
    <cellStyle name="headoption" xfId="1286"/>
    <cellStyle name="Hoa-Scholl" xfId="1287"/>
    <cellStyle name="HUY" xfId="1288"/>
    <cellStyle name="i phÝ kh¸c_B¶ng 2" xfId="1289"/>
    <cellStyle name="I.3" xfId="1290"/>
    <cellStyle name="I.3?b_x000c_Comma [0]_II?_x0012_Comma [0]_laroux_2?_x0012_Comma [0]_larou_x001c_Comma [0]_laroux_3_¼­¿ï-¾È»ê?$Comma [0]" xfId="1291"/>
    <cellStyle name="i·0" xfId="1292"/>
    <cellStyle name="ï-¾È»ê_BiÓu TB" xfId="1293"/>
    <cellStyle name="Indent" xfId="1294"/>
    <cellStyle name="Input" xfId="38" builtinId="20" customBuiltin="1"/>
    <cellStyle name="Input [yellow]" xfId="1295"/>
    <cellStyle name="Input Cells" xfId="1296"/>
    <cellStyle name="k" xfId="1297"/>
    <cellStyle name="k_TONG HOP KINH PHI" xfId="1298"/>
    <cellStyle name="k_ÿÿÿÿÿ" xfId="1299"/>
    <cellStyle name="k_ÿÿÿÿÿ_1" xfId="1300"/>
    <cellStyle name="k_ÿÿÿÿÿ_2" xfId="1301"/>
    <cellStyle name="k1" xfId="1302"/>
    <cellStyle name="k2" xfId="1303"/>
    <cellStyle name="kh¸c_Bang Chi tieu" xfId="1304"/>
    <cellStyle name="khanh" xfId="1305"/>
    <cellStyle name="khung" xfId="1306"/>
    <cellStyle name="Ledger 17 x 11 in" xfId="1307"/>
    <cellStyle name="Ledger 17 x 11 in 2" xfId="2528"/>
    <cellStyle name="Ledger 17 x 11 in 3" xfId="2529"/>
    <cellStyle name="left" xfId="1308"/>
    <cellStyle name="Line" xfId="1309"/>
    <cellStyle name="Link Currency (0)" xfId="1310"/>
    <cellStyle name="Link Currency (2)" xfId="1311"/>
    <cellStyle name="Link Units (0)" xfId="1312"/>
    <cellStyle name="Link Units (1)" xfId="1313"/>
    <cellStyle name="Link Units (2)" xfId="1314"/>
    <cellStyle name="Linked Cell" xfId="39" builtinId="24" customBuiltin="1"/>
    <cellStyle name="Linked Cells" xfId="1315"/>
    <cellStyle name="luc" xfId="1316"/>
    <cellStyle name="luc2" xfId="1317"/>
    <cellStyle name="MAU" xfId="1318"/>
    <cellStyle name="Migliaia (0)_CALPREZZ" xfId="2530"/>
    <cellStyle name="Migliaia_ PESO ELETTR." xfId="2531"/>
    <cellStyle name="Millares [0]_2AV_M_M " xfId="1319"/>
    <cellStyle name="Millares_2AV_M_M " xfId="1320"/>
    <cellStyle name="Milliers [0]_      " xfId="1321"/>
    <cellStyle name="Milliers_      " xfId="1322"/>
    <cellStyle name="Môc" xfId="1323"/>
    <cellStyle name="Model" xfId="1324"/>
    <cellStyle name="moi" xfId="1325"/>
    <cellStyle name="Mon?aire [0]_      " xfId="1326"/>
    <cellStyle name="Mon?aire_      " xfId="1327"/>
    <cellStyle name="Moneda [0]_2AV_M_M " xfId="1328"/>
    <cellStyle name="Moneda_2AV_M_M " xfId="1329"/>
    <cellStyle name="Monétaire [0]_      " xfId="1330"/>
    <cellStyle name="Monétaire_      " xfId="1331"/>
    <cellStyle name="n" xfId="1332"/>
    <cellStyle name="n_bieu ke hoach dau thau" xfId="1333"/>
    <cellStyle name="n_bieu ke hoach dau thau truong mam non SKH" xfId="1334"/>
    <cellStyle name="n_Book1" xfId="1335"/>
    <cellStyle name="n_Bu_Gia" xfId="1336"/>
    <cellStyle name="n_DT tieu hoc diem TDC ban Cho 28-02-09" xfId="1337"/>
    <cellStyle name="n_Du toan" xfId="1338"/>
    <cellStyle name="n_Du toan nuoc San Thang (GD2)" xfId="1339"/>
    <cellStyle name="n_Nha lop hoc 8 P" xfId="1340"/>
    <cellStyle name="n_Tienluong" xfId="1341"/>
    <cellStyle name="n_Tram y te chan nua TD" xfId="1342"/>
    <cellStyle name="n1" xfId="1343"/>
    <cellStyle name="Neutral" xfId="40" builtinId="28" customBuiltin="1"/>
    <cellStyle name="New" xfId="1344"/>
    <cellStyle name="New Times Roman" xfId="1345"/>
    <cellStyle name="New_bieu ke hoach dau thau" xfId="1346"/>
    <cellStyle name="nga" xfId="1347"/>
    <cellStyle name="no dec" xfId="1348"/>
    <cellStyle name="ÑONVÒ" xfId="1349"/>
    <cellStyle name="Normal" xfId="0" builtinId="0"/>
    <cellStyle name="Normal - Style1" xfId="1350"/>
    <cellStyle name="Normal - 유형1" xfId="1351"/>
    <cellStyle name="Normal 10" xfId="2511"/>
    <cellStyle name="Normal 10 7" xfId="2558"/>
    <cellStyle name="Normal 11" xfId="2515"/>
    <cellStyle name="Normal 11 2" xfId="2557"/>
    <cellStyle name="Normal 12" xfId="2518"/>
    <cellStyle name="Normal 13" xfId="2565"/>
    <cellStyle name="Normal 13 3" xfId="2566"/>
    <cellStyle name="Normal 17" xfId="2552"/>
    <cellStyle name="Normal 2" xfId="41"/>
    <cellStyle name="Normal 2 2" xfId="42"/>
    <cellStyle name="Normal 2 3" xfId="1352"/>
    <cellStyle name="Normal 2 3 2" xfId="2532"/>
    <cellStyle name="Normal 2 4" xfId="2562"/>
    <cellStyle name="Normal 2_Bang bieu" xfId="2512"/>
    <cellStyle name="Normal 23" xfId="2533"/>
    <cellStyle name="Normal 24" xfId="2534"/>
    <cellStyle name="Normal 25" xfId="2535"/>
    <cellStyle name="Normal 26" xfId="2536"/>
    <cellStyle name="Normal 27" xfId="2537"/>
    <cellStyle name="Normal 28" xfId="2538"/>
    <cellStyle name="Normal 29" xfId="2539"/>
    <cellStyle name="Normal 3" xfId="43"/>
    <cellStyle name="Normal 3 2" xfId="1353"/>
    <cellStyle name="Normal 3_Bieu tong hop nhu cau ung 2011 da chon loc -Mien nui" xfId="1354"/>
    <cellStyle name="Normal 30" xfId="2540"/>
    <cellStyle name="Normal 31" xfId="2541"/>
    <cellStyle name="Normal 32" xfId="2542"/>
    <cellStyle name="Normal 4" xfId="1355"/>
    <cellStyle name="Normal 4 2" xfId="1356"/>
    <cellStyle name="Normal 4_Bang bieu" xfId="2513"/>
    <cellStyle name="Normal 5" xfId="44"/>
    <cellStyle name="Normal 6" xfId="45"/>
    <cellStyle name="Normal 7" xfId="46"/>
    <cellStyle name="Normal 8" xfId="47"/>
    <cellStyle name="Normal 9" xfId="1357"/>
    <cellStyle name="Normal 9 2" xfId="2543"/>
    <cellStyle name="Normal 9_BieuHD2016-2020Tquang2(OK)" xfId="2544"/>
    <cellStyle name="Normal_Bao cao CV 1345 (bo von su nghiep)  2" xfId="2556"/>
    <cellStyle name="Normal_Bieu mau (CV )" xfId="48"/>
    <cellStyle name="Normal_Sheet1" xfId="2554"/>
    <cellStyle name="Normal_Sheet1 (2)" xfId="2514"/>
    <cellStyle name="Normal1" xfId="1358"/>
    <cellStyle name="Normal8" xfId="1359"/>
    <cellStyle name="Normale_ PESO ELETTR." xfId="2545"/>
    <cellStyle name="Normalny_Cennik obowiazuje od 06-08-2001 r (1)" xfId="1360"/>
    <cellStyle name="Note" xfId="49" builtinId="10" customBuiltin="1"/>
    <cellStyle name="NWM" xfId="1361"/>
    <cellStyle name="Ò_x000d_Normal_123569" xfId="1362"/>
    <cellStyle name="Œ…‹æØ‚è [0.00]_ÆÂ¹²" xfId="1363"/>
    <cellStyle name="Œ…‹æØ‚è_laroux" xfId="1364"/>
    <cellStyle name="oft Excel]_x000d__x000a_Comment=open=/f ‚ðw’è‚·‚é‚ÆAƒ†[ƒU[’è‹`ŠÖ”‚ðŠÖ”“\‚è•t‚¯‚Ìˆê——‚É“o˜^‚·‚é‚±‚Æ‚ª‚Å‚«‚Ü‚·B_x000d__x000a_Maximized" xfId="1365"/>
    <cellStyle name="oft Excel]_x000d__x000a_Comment=open=/f ‚ðŽw’è‚·‚é‚ÆAƒ†[ƒU[’è‹`ŠÖ”‚ðŠÖ”“\‚è•t‚¯‚Ìˆê——‚É“o˜^‚·‚é‚±‚Æ‚ª‚Å‚«‚Ü‚·B_x000d__x000a_Maximized" xfId="1366"/>
    <cellStyle name="oft Excel]_x000d__x000a_Comment=The open=/f lines load custom functions into the Paste Function list._x000d__x000a_Maximized=2_x000d__x000a_Basics=1_x000d__x000a_A" xfId="1367"/>
    <cellStyle name="oft Excel]_x000d__x000a_Comment=The open=/f lines load custom functions into the Paste Function list._x000d__x000a_Maximized=3_x000d__x000a_Basics=1_x000d__x000a_A" xfId="1368"/>
    <cellStyle name="omma [0]_Mktg Prog" xfId="1369"/>
    <cellStyle name="ormal_Sheet1_1" xfId="1370"/>
    <cellStyle name="Output" xfId="50" builtinId="21" customBuiltin="1"/>
    <cellStyle name="p" xfId="1371"/>
    <cellStyle name="paint" xfId="1372"/>
    <cellStyle name="Pattern" xfId="1373"/>
    <cellStyle name="per.style" xfId="1374"/>
    <cellStyle name="Percent [0]" xfId="1375"/>
    <cellStyle name="Percent [00]" xfId="1376"/>
    <cellStyle name="Percent [2]" xfId="1377"/>
    <cellStyle name="Percent 2" xfId="51"/>
    <cellStyle name="PERCENTAGE" xfId="1378"/>
    <cellStyle name="PrePop Currency (0)" xfId="1379"/>
    <cellStyle name="PrePop Currency (2)" xfId="1380"/>
    <cellStyle name="PrePop Units (0)" xfId="1381"/>
    <cellStyle name="PrePop Units (1)" xfId="1382"/>
    <cellStyle name="PrePop Units (2)" xfId="1383"/>
    <cellStyle name="pricing" xfId="1384"/>
    <cellStyle name="PSChar" xfId="1385"/>
    <cellStyle name="PSHeading" xfId="1386"/>
    <cellStyle name="regstoresfromspecstores" xfId="1387"/>
    <cellStyle name="RevList" xfId="1388"/>
    <cellStyle name="rlink_tiªn l­în_x001b_Hyperlink_TONG HOP KINH PHI" xfId="1389"/>
    <cellStyle name="rmal_ADAdot" xfId="1390"/>
    <cellStyle name="S—_x0008_" xfId="1391"/>
    <cellStyle name="s]_x000d__x000a_spooler=yes_x000d__x000a_load=_x000d__x000a_Beep=yes_x000d__x000a_NullPort=None_x000d__x000a_BorderWidth=3_x000d__x000a_CursorBlinkRate=1200_x000d__x000a_DoubleClickSpeed=452_x000d__x000a_Programs=co" xfId="1392"/>
    <cellStyle name="SAPBEXaggData" xfId="1393"/>
    <cellStyle name="SAPBEXaggDataEmph" xfId="1394"/>
    <cellStyle name="SAPBEXaggItem" xfId="1395"/>
    <cellStyle name="SAPBEXchaText" xfId="1396"/>
    <cellStyle name="SAPBEXexcBad7" xfId="1397"/>
    <cellStyle name="SAPBEXexcBad8" xfId="1398"/>
    <cellStyle name="SAPBEXexcBad9" xfId="1399"/>
    <cellStyle name="SAPBEXexcCritical4" xfId="1400"/>
    <cellStyle name="SAPBEXexcCritical5" xfId="1401"/>
    <cellStyle name="SAPBEXexcCritical6" xfId="1402"/>
    <cellStyle name="SAPBEXexcGood1" xfId="1403"/>
    <cellStyle name="SAPBEXexcGood2" xfId="1404"/>
    <cellStyle name="SAPBEXexcGood3" xfId="1405"/>
    <cellStyle name="SAPBEXfilterDrill" xfId="1406"/>
    <cellStyle name="SAPBEXfilterItem" xfId="1407"/>
    <cellStyle name="SAPBEXfilterText" xfId="1408"/>
    <cellStyle name="SAPBEXformats" xfId="1409"/>
    <cellStyle name="SAPBEXheaderItem" xfId="1410"/>
    <cellStyle name="SAPBEXheaderText" xfId="1411"/>
    <cellStyle name="SAPBEXresData" xfId="1412"/>
    <cellStyle name="SAPBEXresDataEmph" xfId="1413"/>
    <cellStyle name="SAPBEXresItem" xfId="1414"/>
    <cellStyle name="SAPBEXstdData" xfId="1415"/>
    <cellStyle name="SAPBEXstdDataEmph" xfId="1416"/>
    <cellStyle name="SAPBEXstdItem" xfId="1417"/>
    <cellStyle name="SAPBEXtitle" xfId="1418"/>
    <cellStyle name="SAPBEXundefined" xfId="1419"/>
    <cellStyle name="serJet 1200 Series PCL 6" xfId="1420"/>
    <cellStyle name="SHADEDSTORES" xfId="1421"/>
    <cellStyle name="Siêu nối kết_BC TH 10 thang 2005 va KH 2006 XDCB" xfId="1422"/>
    <cellStyle name="songuyen" xfId="1423"/>
    <cellStyle name="Spaltenebene_1_主营业务利润明细表" xfId="1424"/>
    <cellStyle name="specstores" xfId="1425"/>
    <cellStyle name="Standard_9. Fixed assets-Additions list" xfId="1426"/>
    <cellStyle name="STTDG" xfId="1427"/>
    <cellStyle name="style" xfId="2546"/>
    <cellStyle name="Style 1" xfId="1428"/>
    <cellStyle name="Style 10" xfId="1429"/>
    <cellStyle name="Style 11" xfId="1430"/>
    <cellStyle name="Style 12" xfId="1431"/>
    <cellStyle name="Style 13" xfId="1432"/>
    <cellStyle name="Style 14" xfId="1433"/>
    <cellStyle name="Style 15" xfId="1434"/>
    <cellStyle name="Style 16" xfId="1435"/>
    <cellStyle name="Style 17" xfId="1436"/>
    <cellStyle name="Style 18" xfId="1437"/>
    <cellStyle name="Style 19" xfId="1438"/>
    <cellStyle name="Style 2" xfId="1439"/>
    <cellStyle name="Style 20" xfId="1440"/>
    <cellStyle name="Style 21" xfId="1441"/>
    <cellStyle name="Style 22" xfId="1442"/>
    <cellStyle name="Style 23" xfId="1443"/>
    <cellStyle name="Style 24" xfId="1444"/>
    <cellStyle name="Style 25" xfId="1445"/>
    <cellStyle name="Style 26" xfId="1446"/>
    <cellStyle name="Style 27" xfId="1447"/>
    <cellStyle name="Style 28" xfId="1448"/>
    <cellStyle name="Style 29" xfId="1449"/>
    <cellStyle name="Style 3" xfId="1450"/>
    <cellStyle name="Style 30" xfId="1451"/>
    <cellStyle name="Style 31" xfId="1452"/>
    <cellStyle name="Style 32" xfId="1453"/>
    <cellStyle name="Style 33" xfId="1454"/>
    <cellStyle name="Style 34" xfId="1455"/>
    <cellStyle name="Style 35" xfId="1456"/>
    <cellStyle name="Style 36" xfId="1457"/>
    <cellStyle name="Style 37" xfId="1458"/>
    <cellStyle name="Style 38" xfId="1459"/>
    <cellStyle name="Style 39" xfId="1460"/>
    <cellStyle name="Style 4" xfId="1461"/>
    <cellStyle name="Style 40" xfId="1462"/>
    <cellStyle name="Style 41" xfId="1463"/>
    <cellStyle name="Style 42" xfId="1464"/>
    <cellStyle name="Style 43" xfId="1465"/>
    <cellStyle name="Style 44" xfId="1466"/>
    <cellStyle name="Style 45" xfId="1467"/>
    <cellStyle name="Style 5" xfId="1468"/>
    <cellStyle name="Style 6" xfId="1469"/>
    <cellStyle name="Style 7" xfId="1470"/>
    <cellStyle name="Style 8" xfId="1471"/>
    <cellStyle name="Style 9" xfId="1472"/>
    <cellStyle name="Style Date" xfId="1473"/>
    <cellStyle name="style_1" xfId="1474"/>
    <cellStyle name="subhead" xfId="1475"/>
    <cellStyle name="SubHeading" xfId="1476"/>
    <cellStyle name="Subtotal" xfId="1477"/>
    <cellStyle name="T" xfId="1478"/>
    <cellStyle name="T_09_BangTongHopKinhPhiNhaso9" xfId="1479"/>
    <cellStyle name="T_09_BangTongHopKinhPhiNhaso9_Bao cao danh muc cac cong trinh tren dia ban huyen 4-2010" xfId="1480"/>
    <cellStyle name="T_09_BangTongHopKinhPhiNhaso9_bieu ke hoach dau thau" xfId="1481"/>
    <cellStyle name="T_09_BangTongHopKinhPhiNhaso9_bieu ke hoach dau thau truong mam non SKH" xfId="1482"/>
    <cellStyle name="T_09_BangTongHopKinhPhiNhaso9_bieu tong hop lai kh von 2011 gui phong TH-KTDN" xfId="1483"/>
    <cellStyle name="T_09_BangTongHopKinhPhiNhaso9_Book1" xfId="1484"/>
    <cellStyle name="T_09_BangTongHopKinhPhiNhaso9_Book1_1" xfId="1485"/>
    <cellStyle name="T_09_BangTongHopKinhPhiNhaso9_Book1_DTTD chieng chan Tham lai 29-9-2009" xfId="1486"/>
    <cellStyle name="T_09_BangTongHopKinhPhiNhaso9_Book1_Ke hoach 2010 (theo doi 11-8-2010)" xfId="1487"/>
    <cellStyle name="T_09_BangTongHopKinhPhiNhaso9_Book1_ke hoach dau thau 30-6-2010" xfId="1488"/>
    <cellStyle name="T_09_BangTongHopKinhPhiNhaso9_Copy of KH PHAN BO VON ĐỐI ỨNG NAM 2011 (30 TY phuong án gop WB)" xfId="1489"/>
    <cellStyle name="T_09_BangTongHopKinhPhiNhaso9_DTTD chieng chan Tham lai 29-9-2009" xfId="1490"/>
    <cellStyle name="T_09_BangTongHopKinhPhiNhaso9_Du toan nuoc San Thang (GD2)" xfId="1491"/>
    <cellStyle name="T_09_BangTongHopKinhPhiNhaso9_Ke hoach 2010 (theo doi 11-8-2010)" xfId="1492"/>
    <cellStyle name="T_09_BangTongHopKinhPhiNhaso9_ke hoach dau thau 30-6-2010" xfId="1493"/>
    <cellStyle name="T_09_BangTongHopKinhPhiNhaso9_KH Von 2012 gui BKH 1" xfId="1494"/>
    <cellStyle name="T_09_BangTongHopKinhPhiNhaso9_QD ke hoach dau thau" xfId="1495"/>
    <cellStyle name="T_09_BangTongHopKinhPhiNhaso9_Ra soat KH von 2011 (Huy-11-11-11)" xfId="1496"/>
    <cellStyle name="T_09_BangTongHopKinhPhiNhaso9_tien luong" xfId="1497"/>
    <cellStyle name="T_09_BangTongHopKinhPhiNhaso9_Tien luong chuan 01" xfId="1498"/>
    <cellStyle name="T_09_BangTongHopKinhPhiNhaso9_tinh toan hoang ha" xfId="1499"/>
    <cellStyle name="T_09_BangTongHopKinhPhiNhaso9_Tong von ĐTPT" xfId="1500"/>
    <cellStyle name="T_09a_PhanMongNhaSo9" xfId="1501"/>
    <cellStyle name="T_09a_PhanMongNhaSo9_bieu ke hoach dau thau" xfId="1502"/>
    <cellStyle name="T_09a_PhanMongNhaSo9_bieu ke hoach dau thau truong mam non SKH" xfId="1503"/>
    <cellStyle name="T_09a_PhanMongNhaSo9_bieu tong hop lai kh von 2011 gui phong TH-KTDN" xfId="1504"/>
    <cellStyle name="T_09a_PhanMongNhaSo9_Book1" xfId="1505"/>
    <cellStyle name="T_09a_PhanMongNhaSo9_Book1_Ke hoach 2010 (theo doi 11-8-2010)" xfId="1506"/>
    <cellStyle name="T_09a_PhanMongNhaSo9_Book1_ke hoach dau thau 30-6-2010" xfId="1507"/>
    <cellStyle name="T_09a_PhanMongNhaSo9_Copy of KH PHAN BO VON ĐỐI ỨNG NAM 2011 (30 TY phuong án gop WB)" xfId="1508"/>
    <cellStyle name="T_09a_PhanMongNhaSo9_DTTD chieng chan Tham lai 29-9-2009" xfId="1509"/>
    <cellStyle name="T_09a_PhanMongNhaSo9_Du toan nuoc San Thang (GD2)" xfId="1510"/>
    <cellStyle name="T_09a_PhanMongNhaSo9_Ke hoach 2010 (theo doi 11-8-2010)" xfId="1511"/>
    <cellStyle name="T_09a_PhanMongNhaSo9_ke hoach dau thau 30-6-2010" xfId="1512"/>
    <cellStyle name="T_09a_PhanMongNhaSo9_KH Von 2012 gui BKH 1" xfId="1513"/>
    <cellStyle name="T_09a_PhanMongNhaSo9_QD ke hoach dau thau" xfId="1514"/>
    <cellStyle name="T_09a_PhanMongNhaSo9_Ra soat KH von 2011 (Huy-11-11-11)" xfId="1515"/>
    <cellStyle name="T_09a_PhanMongNhaSo9_tinh toan hoang ha" xfId="1516"/>
    <cellStyle name="T_09a_PhanMongNhaSo9_Tong von ĐTPT" xfId="1517"/>
    <cellStyle name="T_09b_PhanThannhaso9" xfId="1518"/>
    <cellStyle name="T_09b_PhanThannhaso9_bieu ke hoach dau thau" xfId="1519"/>
    <cellStyle name="T_09b_PhanThannhaso9_bieu ke hoach dau thau truong mam non SKH" xfId="1520"/>
    <cellStyle name="T_09b_PhanThannhaso9_bieu tong hop lai kh von 2011 gui phong TH-KTDN" xfId="1521"/>
    <cellStyle name="T_09b_PhanThannhaso9_Book1" xfId="1522"/>
    <cellStyle name="T_09b_PhanThannhaso9_Book1_Ke hoach 2010 (theo doi 11-8-2010)" xfId="1523"/>
    <cellStyle name="T_09b_PhanThannhaso9_Book1_ke hoach dau thau 30-6-2010" xfId="1524"/>
    <cellStyle name="T_09b_PhanThannhaso9_Copy of KH PHAN BO VON ĐỐI ỨNG NAM 2011 (30 TY phuong án gop WB)" xfId="1525"/>
    <cellStyle name="T_09b_PhanThannhaso9_DTTD chieng chan Tham lai 29-9-2009" xfId="1526"/>
    <cellStyle name="T_09b_PhanThannhaso9_Du toan nuoc San Thang (GD2)" xfId="1527"/>
    <cellStyle name="T_09b_PhanThannhaso9_Ke hoach 2010 (theo doi 11-8-2010)" xfId="1528"/>
    <cellStyle name="T_09b_PhanThannhaso9_ke hoach dau thau 30-6-2010" xfId="1529"/>
    <cellStyle name="T_09b_PhanThannhaso9_KH Von 2012 gui BKH 1" xfId="1530"/>
    <cellStyle name="T_09b_PhanThannhaso9_QD ke hoach dau thau" xfId="1531"/>
    <cellStyle name="T_09b_PhanThannhaso9_Ra soat KH von 2011 (Huy-11-11-11)" xfId="1532"/>
    <cellStyle name="T_09b_PhanThannhaso9_tinh toan hoang ha" xfId="1533"/>
    <cellStyle name="T_09b_PhanThannhaso9_Tong von ĐTPT" xfId="1534"/>
    <cellStyle name="T_09c_PhandienNhaso9" xfId="1535"/>
    <cellStyle name="T_09c_PhandienNhaso9_bieu ke hoach dau thau" xfId="1536"/>
    <cellStyle name="T_09c_PhandienNhaso9_bieu ke hoach dau thau truong mam non SKH" xfId="1537"/>
    <cellStyle name="T_09c_PhandienNhaso9_bieu tong hop lai kh von 2011 gui phong TH-KTDN" xfId="1538"/>
    <cellStyle name="T_09c_PhandienNhaso9_Book1" xfId="1539"/>
    <cellStyle name="T_09c_PhandienNhaso9_Book1_Ke hoach 2010 (theo doi 11-8-2010)" xfId="1540"/>
    <cellStyle name="T_09c_PhandienNhaso9_Book1_ke hoach dau thau 30-6-2010" xfId="1541"/>
    <cellStyle name="T_09c_PhandienNhaso9_Copy of KH PHAN BO VON ĐỐI ỨNG NAM 2011 (30 TY phuong án gop WB)" xfId="1542"/>
    <cellStyle name="T_09c_PhandienNhaso9_DTTD chieng chan Tham lai 29-9-2009" xfId="1543"/>
    <cellStyle name="T_09c_PhandienNhaso9_Du toan nuoc San Thang (GD2)" xfId="1544"/>
    <cellStyle name="T_09c_PhandienNhaso9_Ke hoach 2010 (theo doi 11-8-2010)" xfId="1545"/>
    <cellStyle name="T_09c_PhandienNhaso9_ke hoach dau thau 30-6-2010" xfId="1546"/>
    <cellStyle name="T_09c_PhandienNhaso9_KH Von 2012 gui BKH 1" xfId="1547"/>
    <cellStyle name="T_09c_PhandienNhaso9_QD ke hoach dau thau" xfId="1548"/>
    <cellStyle name="T_09c_PhandienNhaso9_Ra soat KH von 2011 (Huy-11-11-11)" xfId="1549"/>
    <cellStyle name="T_09c_PhandienNhaso9_tinh toan hoang ha" xfId="1550"/>
    <cellStyle name="T_09c_PhandienNhaso9_Tong von ĐTPT" xfId="1551"/>
    <cellStyle name="T_09d_Phannuocnhaso9" xfId="1552"/>
    <cellStyle name="T_09d_Phannuocnhaso9_bieu ke hoach dau thau" xfId="1553"/>
    <cellStyle name="T_09d_Phannuocnhaso9_bieu ke hoach dau thau truong mam non SKH" xfId="1554"/>
    <cellStyle name="T_09d_Phannuocnhaso9_bieu tong hop lai kh von 2011 gui phong TH-KTDN" xfId="1555"/>
    <cellStyle name="T_09d_Phannuocnhaso9_Book1" xfId="1556"/>
    <cellStyle name="T_09d_Phannuocnhaso9_Book1_Ke hoach 2010 (theo doi 11-8-2010)" xfId="1557"/>
    <cellStyle name="T_09d_Phannuocnhaso9_Book1_ke hoach dau thau 30-6-2010" xfId="1558"/>
    <cellStyle name="T_09d_Phannuocnhaso9_Copy of KH PHAN BO VON ĐỐI ỨNG NAM 2011 (30 TY phuong án gop WB)" xfId="1559"/>
    <cellStyle name="T_09d_Phannuocnhaso9_DTTD chieng chan Tham lai 29-9-2009" xfId="1560"/>
    <cellStyle name="T_09d_Phannuocnhaso9_Du toan nuoc San Thang (GD2)" xfId="1561"/>
    <cellStyle name="T_09d_Phannuocnhaso9_Ke hoach 2010 (theo doi 11-8-2010)" xfId="1562"/>
    <cellStyle name="T_09d_Phannuocnhaso9_ke hoach dau thau 30-6-2010" xfId="1563"/>
    <cellStyle name="T_09d_Phannuocnhaso9_KH Von 2012 gui BKH 1" xfId="1564"/>
    <cellStyle name="T_09d_Phannuocnhaso9_QD ke hoach dau thau" xfId="1565"/>
    <cellStyle name="T_09d_Phannuocnhaso9_Ra soat KH von 2011 (Huy-11-11-11)" xfId="1566"/>
    <cellStyle name="T_09d_Phannuocnhaso9_tinh toan hoang ha" xfId="1567"/>
    <cellStyle name="T_09d_Phannuocnhaso9_Tong von ĐTPT" xfId="1568"/>
    <cellStyle name="T_09f_TienluongThannhaso9" xfId="1569"/>
    <cellStyle name="T_09f_TienluongThannhaso9_bieu ke hoach dau thau" xfId="1570"/>
    <cellStyle name="T_09f_TienluongThannhaso9_bieu ke hoach dau thau truong mam non SKH" xfId="1571"/>
    <cellStyle name="T_09f_TienluongThannhaso9_bieu tong hop lai kh von 2011 gui phong TH-KTDN" xfId="1572"/>
    <cellStyle name="T_09f_TienluongThannhaso9_Book1" xfId="1573"/>
    <cellStyle name="T_09f_TienluongThannhaso9_Book1_Ke hoach 2010 (theo doi 11-8-2010)" xfId="1574"/>
    <cellStyle name="T_09f_TienluongThannhaso9_Book1_ke hoach dau thau 30-6-2010" xfId="1575"/>
    <cellStyle name="T_09f_TienluongThannhaso9_Copy of KH PHAN BO VON ĐỐI ỨNG NAM 2011 (30 TY phuong án gop WB)" xfId="1576"/>
    <cellStyle name="T_09f_TienluongThannhaso9_DTTD chieng chan Tham lai 29-9-2009" xfId="1577"/>
    <cellStyle name="T_09f_TienluongThannhaso9_Du toan nuoc San Thang (GD2)" xfId="1578"/>
    <cellStyle name="T_09f_TienluongThannhaso9_Ke hoach 2010 (theo doi 11-8-2010)" xfId="1579"/>
    <cellStyle name="T_09f_TienluongThannhaso9_ke hoach dau thau 30-6-2010" xfId="1580"/>
    <cellStyle name="T_09f_TienluongThannhaso9_KH Von 2012 gui BKH 1" xfId="1581"/>
    <cellStyle name="T_09f_TienluongThannhaso9_QD ke hoach dau thau" xfId="1582"/>
    <cellStyle name="T_09f_TienluongThannhaso9_Ra soat KH von 2011 (Huy-11-11-11)" xfId="1583"/>
    <cellStyle name="T_09f_TienluongThannhaso9_tinh toan hoang ha" xfId="1584"/>
    <cellStyle name="T_09f_TienluongThannhaso9_Tong von ĐTPT" xfId="1585"/>
    <cellStyle name="T_10b_PhanThanNhaSo10" xfId="1586"/>
    <cellStyle name="T_10b_PhanThanNhaSo10_bieu ke hoach dau thau" xfId="1587"/>
    <cellStyle name="T_10b_PhanThanNhaSo10_bieu ke hoach dau thau truong mam non SKH" xfId="1588"/>
    <cellStyle name="T_10b_PhanThanNhaSo10_bieu tong hop lai kh von 2011 gui phong TH-KTDN" xfId="1589"/>
    <cellStyle name="T_10b_PhanThanNhaSo10_Book1" xfId="1590"/>
    <cellStyle name="T_10b_PhanThanNhaSo10_Book1_Ke hoach 2010 (theo doi 11-8-2010)" xfId="1591"/>
    <cellStyle name="T_10b_PhanThanNhaSo10_Book1_ke hoach dau thau 30-6-2010" xfId="1592"/>
    <cellStyle name="T_10b_PhanThanNhaSo10_Copy of KH PHAN BO VON ĐỐI ỨNG NAM 2011 (30 TY phuong án gop WB)" xfId="1593"/>
    <cellStyle name="T_10b_PhanThanNhaSo10_DTTD chieng chan Tham lai 29-9-2009" xfId="1594"/>
    <cellStyle name="T_10b_PhanThanNhaSo10_Du toan nuoc San Thang (GD2)" xfId="1595"/>
    <cellStyle name="T_10b_PhanThanNhaSo10_Ke hoach 2010 (theo doi 11-8-2010)" xfId="1596"/>
    <cellStyle name="T_10b_PhanThanNhaSo10_ke hoach dau thau 30-6-2010" xfId="1597"/>
    <cellStyle name="T_10b_PhanThanNhaSo10_KH Von 2012 gui BKH 1" xfId="1598"/>
    <cellStyle name="T_10b_PhanThanNhaSo10_QD ke hoach dau thau" xfId="1599"/>
    <cellStyle name="T_10b_PhanThanNhaSo10_Ra soat KH von 2011 (Huy-11-11-11)" xfId="1600"/>
    <cellStyle name="T_10b_PhanThanNhaSo10_tinh toan hoang ha" xfId="1601"/>
    <cellStyle name="T_10b_PhanThanNhaSo10_Tong von ĐTPT" xfId="1602"/>
    <cellStyle name="T_6 GIAN 3 TANG" xfId="1603"/>
    <cellStyle name="T_bao cao" xfId="1604"/>
    <cellStyle name="T_Bao cao kttb milk yomilkYAO-mien bac" xfId="1605"/>
    <cellStyle name="T_Bao cao so lieu kiem toan nam 2007 sua" xfId="1606"/>
    <cellStyle name="T_Bao cao TPCP" xfId="1607"/>
    <cellStyle name="T_BBTNG-06" xfId="1608"/>
    <cellStyle name="T_BC CTMT-2008 Ttinh" xfId="1609"/>
    <cellStyle name="T_bc_km_ngay" xfId="1610"/>
    <cellStyle name="T_Bieu  KH CTMT QG trinh HDND" xfId="1611"/>
    <cellStyle name="T_Bieu chi tieu KH 2008 10_12 IN" xfId="1612"/>
    <cellStyle name="T_bieu ke hoach dau thau" xfId="1613"/>
    <cellStyle name="T_bieu ke hoach dau thau truong mam non SKH" xfId="1614"/>
    <cellStyle name="T_Bieu mau danh muc du an thuoc CTMTQG nam 2008" xfId="1615"/>
    <cellStyle name="T_bieu tong hop lai kh von 2011 gui phong TH-KTDN" xfId="1616"/>
    <cellStyle name="T_Bieu tong hop nhu cau ung 2011 da chon loc -Mien nui" xfId="1617"/>
    <cellStyle name="T_Bieu TPCP Quynh sua ngay 14_7 IN" xfId="1618"/>
    <cellStyle name="T_Book1" xfId="1619"/>
    <cellStyle name="T_Book1_09_BangTongHopKinhPhiNhaso9" xfId="1620"/>
    <cellStyle name="T_Book1_09_BangTongHopKinhPhiNhaso9_bieu ke hoach dau thau" xfId="1621"/>
    <cellStyle name="T_Book1_09_BangTongHopKinhPhiNhaso9_bieu ke hoach dau thau truong mam non SKH" xfId="1622"/>
    <cellStyle name="T_Book1_09_BangTongHopKinhPhiNhaso9_bieu tong hop lai kh von 2011 gui phong TH-KTDN" xfId="1623"/>
    <cellStyle name="T_Book1_09_BangTongHopKinhPhiNhaso9_Book1" xfId="1624"/>
    <cellStyle name="T_Book1_09_BangTongHopKinhPhiNhaso9_Book1_Ke hoach 2010 (theo doi 11-8-2010)" xfId="1625"/>
    <cellStyle name="T_Book1_09_BangTongHopKinhPhiNhaso9_Book1_ke hoach dau thau 30-6-2010" xfId="1626"/>
    <cellStyle name="T_Book1_09_BangTongHopKinhPhiNhaso9_Copy of KH PHAN BO VON ĐỐI ỨNG NAM 2011 (30 TY phuong án gop WB)" xfId="1627"/>
    <cellStyle name="T_Book1_09_BangTongHopKinhPhiNhaso9_DTTD chieng chan Tham lai 29-9-2009" xfId="1628"/>
    <cellStyle name="T_Book1_09_BangTongHopKinhPhiNhaso9_Du toan nuoc San Thang (GD2)" xfId="1629"/>
    <cellStyle name="T_Book1_09_BangTongHopKinhPhiNhaso9_Ke hoach 2010 (theo doi 11-8-2010)" xfId="1630"/>
    <cellStyle name="T_Book1_09_BangTongHopKinhPhiNhaso9_ke hoach dau thau 30-6-2010" xfId="1631"/>
    <cellStyle name="T_Book1_09_BangTongHopKinhPhiNhaso9_KH Von 2012 gui BKH 1" xfId="1632"/>
    <cellStyle name="T_Book1_09_BangTongHopKinhPhiNhaso9_QD ke hoach dau thau" xfId="1633"/>
    <cellStyle name="T_Book1_09_BangTongHopKinhPhiNhaso9_Ra soat KH von 2011 (Huy-11-11-11)" xfId="1634"/>
    <cellStyle name="T_Book1_09_BangTongHopKinhPhiNhaso9_tinh toan hoang ha" xfId="1635"/>
    <cellStyle name="T_Book1_09_BangTongHopKinhPhiNhaso9_Tong von ĐTPT" xfId="1636"/>
    <cellStyle name="T_Book1_09a_PhanMongNhaSo9" xfId="1637"/>
    <cellStyle name="T_Book1_09a_PhanMongNhaSo9_bieu ke hoach dau thau" xfId="1638"/>
    <cellStyle name="T_Book1_09a_PhanMongNhaSo9_bieu ke hoach dau thau truong mam non SKH" xfId="1639"/>
    <cellStyle name="T_Book1_09a_PhanMongNhaSo9_bieu tong hop lai kh von 2011 gui phong TH-KTDN" xfId="1640"/>
    <cellStyle name="T_Book1_09a_PhanMongNhaSo9_Book1" xfId="1641"/>
    <cellStyle name="T_Book1_09a_PhanMongNhaSo9_Book1_Ke hoach 2010 (theo doi 11-8-2010)" xfId="1642"/>
    <cellStyle name="T_Book1_09a_PhanMongNhaSo9_Book1_ke hoach dau thau 30-6-2010" xfId="1643"/>
    <cellStyle name="T_Book1_09a_PhanMongNhaSo9_Copy of KH PHAN BO VON ĐỐI ỨNG NAM 2011 (30 TY phuong án gop WB)" xfId="1644"/>
    <cellStyle name="T_Book1_09a_PhanMongNhaSo9_DTTD chieng chan Tham lai 29-9-2009" xfId="1645"/>
    <cellStyle name="T_Book1_09a_PhanMongNhaSo9_Du toan nuoc San Thang (GD2)" xfId="1646"/>
    <cellStyle name="T_Book1_09a_PhanMongNhaSo9_Ke hoach 2010 (theo doi 11-8-2010)" xfId="1647"/>
    <cellStyle name="T_Book1_09a_PhanMongNhaSo9_ke hoach dau thau 30-6-2010" xfId="1648"/>
    <cellStyle name="T_Book1_09a_PhanMongNhaSo9_KH Von 2012 gui BKH 1" xfId="1649"/>
    <cellStyle name="T_Book1_09a_PhanMongNhaSo9_QD ke hoach dau thau" xfId="1650"/>
    <cellStyle name="T_Book1_09a_PhanMongNhaSo9_Ra soat KH von 2011 (Huy-11-11-11)" xfId="1651"/>
    <cellStyle name="T_Book1_09a_PhanMongNhaSo9_tinh toan hoang ha" xfId="1652"/>
    <cellStyle name="T_Book1_09a_PhanMongNhaSo9_Tong von ĐTPT" xfId="1653"/>
    <cellStyle name="T_Book1_09b_PhanThannhaso9" xfId="1654"/>
    <cellStyle name="T_Book1_09b_PhanThannhaso9_bieu ke hoach dau thau" xfId="1655"/>
    <cellStyle name="T_Book1_09b_PhanThannhaso9_bieu ke hoach dau thau truong mam non SKH" xfId="1656"/>
    <cellStyle name="T_Book1_09b_PhanThannhaso9_bieu tong hop lai kh von 2011 gui phong TH-KTDN" xfId="1657"/>
    <cellStyle name="T_Book1_09b_PhanThannhaso9_Book1" xfId="1658"/>
    <cellStyle name="T_Book1_09b_PhanThannhaso9_Book1_Ke hoach 2010 (theo doi 11-8-2010)" xfId="1659"/>
    <cellStyle name="T_Book1_09b_PhanThannhaso9_Book1_ke hoach dau thau 30-6-2010" xfId="1660"/>
    <cellStyle name="T_Book1_09b_PhanThannhaso9_Copy of KH PHAN BO VON ĐỐI ỨNG NAM 2011 (30 TY phuong án gop WB)" xfId="1661"/>
    <cellStyle name="T_Book1_09b_PhanThannhaso9_DTTD chieng chan Tham lai 29-9-2009" xfId="1662"/>
    <cellStyle name="T_Book1_09b_PhanThannhaso9_Du toan nuoc San Thang (GD2)" xfId="1663"/>
    <cellStyle name="T_Book1_09b_PhanThannhaso9_Ke hoach 2010 (theo doi 11-8-2010)" xfId="1664"/>
    <cellStyle name="T_Book1_09b_PhanThannhaso9_ke hoach dau thau 30-6-2010" xfId="1665"/>
    <cellStyle name="T_Book1_09b_PhanThannhaso9_KH Von 2012 gui BKH 1" xfId="1666"/>
    <cellStyle name="T_Book1_09b_PhanThannhaso9_QD ke hoach dau thau" xfId="1667"/>
    <cellStyle name="T_Book1_09b_PhanThannhaso9_Ra soat KH von 2011 (Huy-11-11-11)" xfId="1668"/>
    <cellStyle name="T_Book1_09b_PhanThannhaso9_tinh toan hoang ha" xfId="1669"/>
    <cellStyle name="T_Book1_09b_PhanThannhaso9_Tong von ĐTPT" xfId="1670"/>
    <cellStyle name="T_Book1_09c_PhandienNhaso9" xfId="1671"/>
    <cellStyle name="T_Book1_09c_PhandienNhaso9_bieu ke hoach dau thau" xfId="1672"/>
    <cellStyle name="T_Book1_09c_PhandienNhaso9_bieu ke hoach dau thau truong mam non SKH" xfId="1673"/>
    <cellStyle name="T_Book1_09c_PhandienNhaso9_bieu tong hop lai kh von 2011 gui phong TH-KTDN" xfId="1674"/>
    <cellStyle name="T_Book1_09c_PhandienNhaso9_Book1" xfId="1675"/>
    <cellStyle name="T_Book1_09c_PhandienNhaso9_Book1_Ke hoach 2010 (theo doi 11-8-2010)" xfId="1676"/>
    <cellStyle name="T_Book1_09c_PhandienNhaso9_Book1_ke hoach dau thau 30-6-2010" xfId="1677"/>
    <cellStyle name="T_Book1_09c_PhandienNhaso9_Copy of KH PHAN BO VON ĐỐI ỨNG NAM 2011 (30 TY phuong án gop WB)" xfId="1678"/>
    <cellStyle name="T_Book1_09c_PhandienNhaso9_DTTD chieng chan Tham lai 29-9-2009" xfId="1679"/>
    <cellStyle name="T_Book1_09c_PhandienNhaso9_Du toan nuoc San Thang (GD2)" xfId="1680"/>
    <cellStyle name="T_Book1_09c_PhandienNhaso9_Ke hoach 2010 (theo doi 11-8-2010)" xfId="1681"/>
    <cellStyle name="T_Book1_09c_PhandienNhaso9_ke hoach dau thau 30-6-2010" xfId="1682"/>
    <cellStyle name="T_Book1_09c_PhandienNhaso9_KH Von 2012 gui BKH 1" xfId="1683"/>
    <cellStyle name="T_Book1_09c_PhandienNhaso9_QD ke hoach dau thau" xfId="1684"/>
    <cellStyle name="T_Book1_09c_PhandienNhaso9_Ra soat KH von 2011 (Huy-11-11-11)" xfId="1685"/>
    <cellStyle name="T_Book1_09c_PhandienNhaso9_tinh toan hoang ha" xfId="1686"/>
    <cellStyle name="T_Book1_09c_PhandienNhaso9_Tong von ĐTPT" xfId="1687"/>
    <cellStyle name="T_Book1_09d_Phannuocnhaso9" xfId="1688"/>
    <cellStyle name="T_Book1_09d_Phannuocnhaso9_bieu ke hoach dau thau" xfId="1689"/>
    <cellStyle name="T_Book1_09d_Phannuocnhaso9_bieu ke hoach dau thau truong mam non SKH" xfId="1690"/>
    <cellStyle name="T_Book1_09d_Phannuocnhaso9_bieu tong hop lai kh von 2011 gui phong TH-KTDN" xfId="1691"/>
    <cellStyle name="T_Book1_09d_Phannuocnhaso9_Book1" xfId="1692"/>
    <cellStyle name="T_Book1_09d_Phannuocnhaso9_Book1_Ke hoach 2010 (theo doi 11-8-2010)" xfId="1693"/>
    <cellStyle name="T_Book1_09d_Phannuocnhaso9_Book1_ke hoach dau thau 30-6-2010" xfId="1694"/>
    <cellStyle name="T_Book1_09d_Phannuocnhaso9_Copy of KH PHAN BO VON ĐỐI ỨNG NAM 2011 (30 TY phuong án gop WB)" xfId="1695"/>
    <cellStyle name="T_Book1_09d_Phannuocnhaso9_DTTD chieng chan Tham lai 29-9-2009" xfId="1696"/>
    <cellStyle name="T_Book1_09d_Phannuocnhaso9_Du toan nuoc San Thang (GD2)" xfId="1697"/>
    <cellStyle name="T_Book1_09d_Phannuocnhaso9_Ke hoach 2010 (theo doi 11-8-2010)" xfId="1698"/>
    <cellStyle name="T_Book1_09d_Phannuocnhaso9_ke hoach dau thau 30-6-2010" xfId="1699"/>
    <cellStyle name="T_Book1_09d_Phannuocnhaso9_KH Von 2012 gui BKH 1" xfId="1700"/>
    <cellStyle name="T_Book1_09d_Phannuocnhaso9_QD ke hoach dau thau" xfId="1701"/>
    <cellStyle name="T_Book1_09d_Phannuocnhaso9_Ra soat KH von 2011 (Huy-11-11-11)" xfId="1702"/>
    <cellStyle name="T_Book1_09d_Phannuocnhaso9_tinh toan hoang ha" xfId="1703"/>
    <cellStyle name="T_Book1_09d_Phannuocnhaso9_Tong von ĐTPT" xfId="1704"/>
    <cellStyle name="T_Book1_09f_TienluongThannhaso9" xfId="1705"/>
    <cellStyle name="T_Book1_09f_TienluongThannhaso9_bieu ke hoach dau thau" xfId="1706"/>
    <cellStyle name="T_Book1_09f_TienluongThannhaso9_bieu ke hoach dau thau truong mam non SKH" xfId="1707"/>
    <cellStyle name="T_Book1_09f_TienluongThannhaso9_bieu tong hop lai kh von 2011 gui phong TH-KTDN" xfId="1708"/>
    <cellStyle name="T_Book1_09f_TienluongThannhaso9_Book1" xfId="1709"/>
    <cellStyle name="T_Book1_09f_TienluongThannhaso9_Book1_Ke hoach 2010 (theo doi 11-8-2010)" xfId="1710"/>
    <cellStyle name="T_Book1_09f_TienluongThannhaso9_Book1_ke hoach dau thau 30-6-2010" xfId="1711"/>
    <cellStyle name="T_Book1_09f_TienluongThannhaso9_Copy of KH PHAN BO VON ĐỐI ỨNG NAM 2011 (30 TY phuong án gop WB)" xfId="1712"/>
    <cellStyle name="T_Book1_09f_TienluongThannhaso9_DTTD chieng chan Tham lai 29-9-2009" xfId="1713"/>
    <cellStyle name="T_Book1_09f_TienluongThannhaso9_Du toan nuoc San Thang (GD2)" xfId="1714"/>
    <cellStyle name="T_Book1_09f_TienluongThannhaso9_Ke hoach 2010 (theo doi 11-8-2010)" xfId="1715"/>
    <cellStyle name="T_Book1_09f_TienluongThannhaso9_ke hoach dau thau 30-6-2010" xfId="1716"/>
    <cellStyle name="T_Book1_09f_TienluongThannhaso9_KH Von 2012 gui BKH 1" xfId="1717"/>
    <cellStyle name="T_Book1_09f_TienluongThannhaso9_QD ke hoach dau thau" xfId="1718"/>
    <cellStyle name="T_Book1_09f_TienluongThannhaso9_Ra soat KH von 2011 (Huy-11-11-11)" xfId="1719"/>
    <cellStyle name="T_Book1_09f_TienluongThannhaso9_tinh toan hoang ha" xfId="1720"/>
    <cellStyle name="T_Book1_09f_TienluongThannhaso9_Tong von ĐTPT" xfId="1721"/>
    <cellStyle name="T_Book1_1" xfId="1722"/>
    <cellStyle name="T_Book1_1_Bao cao danh muc cac cong trinh tren dia ban huyen 4-2010" xfId="1723"/>
    <cellStyle name="T_Book1_1_Bao cao TPCP" xfId="1724"/>
    <cellStyle name="T_Book1_1_bao_cao_TH_th_cong_tac_dau_thau_-_ngay251209" xfId="1725"/>
    <cellStyle name="T_Book1_1_bieu ke hoach dau thau" xfId="1726"/>
    <cellStyle name="T_Book1_1_bieu ke hoach dau thau truong mam non SKH" xfId="1727"/>
    <cellStyle name="T_Book1_1_bieu tong hop lai kh von 2011 gui phong TH-KTDN" xfId="1728"/>
    <cellStyle name="T_Book1_1_Bieu tong hop nhu cau ung 2011 da chon loc -Mien nui" xfId="1729"/>
    <cellStyle name="T_Book1_1_bieumau 1" xfId="1730"/>
    <cellStyle name="T_Book1_1_Book1" xfId="1731"/>
    <cellStyle name="T_Book1_1_Book1_1" xfId="1732"/>
    <cellStyle name="T_Book1_1_Book1_1_Bao cao TPCP" xfId="1733"/>
    <cellStyle name="T_Book1_1_Book1_1_Ke hoach 2010 (theo doi 11-8-2010)" xfId="1734"/>
    <cellStyle name="T_Book1_1_Book1_1_ke hoach dau thau 30-6-2010" xfId="1735"/>
    <cellStyle name="T_Book1_1_Book1_1_Ra soat KH von 2011 (Huy-11-11-11)" xfId="1736"/>
    <cellStyle name="T_Book1_1_Book1_2" xfId="1737"/>
    <cellStyle name="T_Book1_1_Book1_2_Ke hoach 2010 (theo doi 11-8-2010)" xfId="1738"/>
    <cellStyle name="T_Book1_1_Book1_3" xfId="1739"/>
    <cellStyle name="T_Book1_1_Book1_4" xfId="1740"/>
    <cellStyle name="T_Book1_1_Book1_Bao cao 9 thang  XDCB" xfId="1741"/>
    <cellStyle name="T_Book1_1_Book1_Bao cáo giai ngân 2012 (SKH thang 9)" xfId="1742"/>
    <cellStyle name="T_Book1_1_Book1_Bao cao phòng lao động phụ lục 3" xfId="1743"/>
    <cellStyle name="T_Book1_1_Book1_Bao cao TPCP" xfId="1744"/>
    <cellStyle name="T_Book1_1_Book1_Book1" xfId="1745"/>
    <cellStyle name="T_Book1_1_Book1_DTTD chieng chan Tham lai 29-9-2009" xfId="1746"/>
    <cellStyle name="T_Book1_1_Book1_Ke hoach 2010 (theo doi 11-8-2010)" xfId="1747"/>
    <cellStyle name="T_Book1_1_Book1_ke hoach dau thau 30-6-2010" xfId="1748"/>
    <cellStyle name="T_Book1_1_Book1_KH Von 2012 gui BKH 1" xfId="1749"/>
    <cellStyle name="T_Book1_1_Book1_KH Von 2012 gui BKH 2" xfId="1750"/>
    <cellStyle name="T_Book1_1_Book1_Ra soat KH von 2011 (Huy-11-11-11)" xfId="1751"/>
    <cellStyle name="T_Book1_1_Book1_TONG HOP HOAN THUE NAM 2011" xfId="1752"/>
    <cellStyle name="T_Book1_1_Can ho 2p phai goc 0.5" xfId="1753"/>
    <cellStyle name="T_Book1_1_Chi tieu KH nam 2009" xfId="1754"/>
    <cellStyle name="T_Book1_1_cong bo gia VLXD thang 4" xfId="1755"/>
    <cellStyle name="T_Book1_1_Copy of KH PHAN BO VON ĐỐI ỨNG NAM 2011 (30 TY phuong án gop WB)" xfId="1756"/>
    <cellStyle name="T_Book1_1_CPK" xfId="1757"/>
    <cellStyle name="T_Book1_1_CPK_bieu ke hoach dau thau" xfId="1758"/>
    <cellStyle name="T_Book1_1_CPK_bieu ke hoach dau thau truong mam non SKH" xfId="1759"/>
    <cellStyle name="T_Book1_1_CPK_bieu tong hop lai kh von 2011 gui phong TH-KTDN" xfId="1760"/>
    <cellStyle name="T_Book1_1_CPK_Book1" xfId="1761"/>
    <cellStyle name="T_Book1_1_CPK_Book1_Ke hoach 2010 (theo doi 11-8-2010)" xfId="1762"/>
    <cellStyle name="T_Book1_1_CPK_Book1_ke hoach dau thau 30-6-2010" xfId="1763"/>
    <cellStyle name="T_Book1_1_CPK_Copy of KH PHAN BO VON ĐỐI ỨNG NAM 2011 (30 TY phuong án gop WB)" xfId="1764"/>
    <cellStyle name="T_Book1_1_CPK_DTTD chieng chan Tham lai 29-9-2009" xfId="1765"/>
    <cellStyle name="T_Book1_1_CPK_Du toan nuoc San Thang (GD2)" xfId="1766"/>
    <cellStyle name="T_Book1_1_CPK_Ke hoach 2010 (theo doi 11-8-2010)" xfId="1767"/>
    <cellStyle name="T_Book1_1_CPK_ke hoach dau thau 30-6-2010" xfId="1768"/>
    <cellStyle name="T_Book1_1_CPK_KH Von 2012 gui BKH 1" xfId="1769"/>
    <cellStyle name="T_Book1_1_CPK_QD ke hoach dau thau" xfId="1770"/>
    <cellStyle name="T_Book1_1_CPK_Ra soat KH von 2011 (Huy-11-11-11)" xfId="1771"/>
    <cellStyle name="T_Book1_1_CPK_tinh toan hoang ha" xfId="1772"/>
    <cellStyle name="T_Book1_1_CPK_Tong von ĐTPT" xfId="1773"/>
    <cellStyle name="T_Book1_1_dang vien mói" xfId="1774"/>
    <cellStyle name="T_Book1_1_Danh Mục KCM trinh BKH 2011 (BS 30A)" xfId="1775"/>
    <cellStyle name="T_Book1_1_DT 1751 Muong Khoa" xfId="1776"/>
    <cellStyle name="T_Book1_1_DT Nam vai" xfId="1777"/>
    <cellStyle name="T_Book1_1_DT Nam vai_bieu ke hoach dau thau" xfId="1778"/>
    <cellStyle name="T_Book1_1_DT Nam vai_bieu ke hoach dau thau truong mam non SKH" xfId="1779"/>
    <cellStyle name="T_Book1_1_DT Nam vai_Book1" xfId="1780"/>
    <cellStyle name="T_Book1_1_DT Nam vai_DTTD chieng chan Tham lai 29-9-2009" xfId="1781"/>
    <cellStyle name="T_Book1_1_DT Nam vai_Ke hoach 2010 (theo doi 11-8-2010)" xfId="1782"/>
    <cellStyle name="T_Book1_1_DT Nam vai_ke hoach dau thau 30-6-2010" xfId="1783"/>
    <cellStyle name="T_Book1_1_DT Nam vai_QD ke hoach dau thau" xfId="1784"/>
    <cellStyle name="T_Book1_1_DT Nam vai_tinh toan hoang ha" xfId="1785"/>
    <cellStyle name="T_Book1_1_DT NHA KHACH -12" xfId="1786"/>
    <cellStyle name="T_Book1_1_DT tieu hoc diem TDC ban Cho 28-02-09" xfId="1787"/>
    <cellStyle name="T_Book1_1_DTTD chieng chan Tham lai 29-9-2009" xfId="1788"/>
    <cellStyle name="T_Book1_1_Du toan nuoc San Thang (GD2)" xfId="1789"/>
    <cellStyle name="T_Book1_1_DuToan92009Luong650" xfId="1790"/>
    <cellStyle name="T_Book1_1_GVL" xfId="1791"/>
    <cellStyle name="T_Book1_1_HD TT1" xfId="1792"/>
    <cellStyle name="T_Book1_1_Ke hoach 2010 ngay 14.4.10" xfId="1793"/>
    <cellStyle name="T_Book1_1_Ke hoach 2010 ngay 31-01" xfId="1794"/>
    <cellStyle name="T_Book1_1_ke hoach dau thau 30-6-2010" xfId="1795"/>
    <cellStyle name="T_Book1_1_Ket du ung NS" xfId="1796"/>
    <cellStyle name="T_Book1_1_KH Von 2012 gui BKH 1" xfId="1797"/>
    <cellStyle name="T_Book1_1_Nha lop hoc 8 P" xfId="1798"/>
    <cellStyle name="T_Book1_1_Phan pha do" xfId="1799"/>
    <cellStyle name="T_Book1_1_QĐ 980" xfId="1800"/>
    <cellStyle name="T_Book1_1_QD ke hoach dau thau" xfId="1801"/>
    <cellStyle name="T_Book1_1_Ra soat KH von 2011 (Huy-11-11-11)" xfId="1802"/>
    <cellStyle name="T_Book1_1_Sheet2" xfId="1803"/>
    <cellStyle name="T_Book1_1_TH danh muc 08-09 den ngay 30-8-09" xfId="1804"/>
    <cellStyle name="T_Book1_1_Thiet bi" xfId="1805"/>
    <cellStyle name="T_Book1_1_Thiet bi_bieu ke hoach dau thau" xfId="1806"/>
    <cellStyle name="T_Book1_1_Thiet bi_bieu ke hoach dau thau truong mam non SKH" xfId="1807"/>
    <cellStyle name="T_Book1_1_Thiet bi_bieu tong hop lai kh von 2011 gui phong TH-KTDN" xfId="1808"/>
    <cellStyle name="T_Book1_1_Thiet bi_Book1" xfId="1809"/>
    <cellStyle name="T_Book1_1_Thiet bi_Book1_Ke hoach 2010 (theo doi 11-8-2010)" xfId="1810"/>
    <cellStyle name="T_Book1_1_Thiet bi_Book1_ke hoach dau thau 30-6-2010" xfId="1811"/>
    <cellStyle name="T_Book1_1_Thiet bi_Copy of KH PHAN BO VON ĐỐI ỨNG NAM 2011 (30 TY phuong án gop WB)" xfId="1812"/>
    <cellStyle name="T_Book1_1_Thiet bi_DTTD chieng chan Tham lai 29-9-2009" xfId="1813"/>
    <cellStyle name="T_Book1_1_Thiet bi_Du toan nuoc San Thang (GD2)" xfId="1814"/>
    <cellStyle name="T_Book1_1_Thiet bi_Ke hoach 2010 (theo doi 11-8-2010)" xfId="1815"/>
    <cellStyle name="T_Book1_1_Thiet bi_ke hoach dau thau 30-6-2010" xfId="1816"/>
    <cellStyle name="T_Book1_1_Thiet bi_KH Von 2012 gui BKH 1" xfId="1817"/>
    <cellStyle name="T_Book1_1_Thiet bi_QD ke hoach dau thau" xfId="1818"/>
    <cellStyle name="T_Book1_1_Thiet bi_Ra soat KH von 2011 (Huy-11-11-11)" xfId="1819"/>
    <cellStyle name="T_Book1_1_Thiet bi_tinh toan hoang ha" xfId="1820"/>
    <cellStyle name="T_Book1_1_Thiet bi_Tong von ĐTPT" xfId="1821"/>
    <cellStyle name="T_Book1_1_tien luong" xfId="1822"/>
    <cellStyle name="T_Book1_1_Tien luong chuan 01" xfId="1823"/>
    <cellStyle name="T_Book1_1_Tienluong" xfId="1824"/>
    <cellStyle name="T_Book1_1_tinh toan hoang ha" xfId="1825"/>
    <cellStyle name="T_Book1_1_Tong hop  " xfId="1826"/>
    <cellStyle name="T_Book1_1_Tong von ĐTPT" xfId="1827"/>
    <cellStyle name="T_Book1_1_TU VAN THUY LOI THAM  PHE" xfId="1828"/>
    <cellStyle name="T_Book1_10b_PhanThanNhaSo10" xfId="1829"/>
    <cellStyle name="T_Book1_10b_PhanThanNhaSo10_bieu ke hoach dau thau" xfId="1830"/>
    <cellStyle name="T_Book1_10b_PhanThanNhaSo10_bieu ke hoach dau thau truong mam non SKH" xfId="1831"/>
    <cellStyle name="T_Book1_10b_PhanThanNhaSo10_bieu tong hop lai kh von 2011 gui phong TH-KTDN" xfId="1832"/>
    <cellStyle name="T_Book1_10b_PhanThanNhaSo10_Book1" xfId="1833"/>
    <cellStyle name="T_Book1_10b_PhanThanNhaSo10_Book1_Ke hoach 2010 (theo doi 11-8-2010)" xfId="1834"/>
    <cellStyle name="T_Book1_10b_PhanThanNhaSo10_Book1_ke hoach dau thau 30-6-2010" xfId="1835"/>
    <cellStyle name="T_Book1_10b_PhanThanNhaSo10_Copy of KH PHAN BO VON ĐỐI ỨNG NAM 2011 (30 TY phuong án gop WB)" xfId="1836"/>
    <cellStyle name="T_Book1_10b_PhanThanNhaSo10_DTTD chieng chan Tham lai 29-9-2009" xfId="1837"/>
    <cellStyle name="T_Book1_10b_PhanThanNhaSo10_Du toan nuoc San Thang (GD2)" xfId="1838"/>
    <cellStyle name="T_Book1_10b_PhanThanNhaSo10_Ke hoach 2010 (theo doi 11-8-2010)" xfId="1839"/>
    <cellStyle name="T_Book1_10b_PhanThanNhaSo10_ke hoach dau thau 30-6-2010" xfId="1840"/>
    <cellStyle name="T_Book1_10b_PhanThanNhaSo10_KH Von 2012 gui BKH 1" xfId="1841"/>
    <cellStyle name="T_Book1_10b_PhanThanNhaSo10_QD ke hoach dau thau" xfId="1842"/>
    <cellStyle name="T_Book1_10b_PhanThanNhaSo10_Ra soat KH von 2011 (Huy-11-11-11)" xfId="1843"/>
    <cellStyle name="T_Book1_10b_PhanThanNhaSo10_tinh toan hoang ha" xfId="1844"/>
    <cellStyle name="T_Book1_10b_PhanThanNhaSo10_Tong von ĐTPT" xfId="1845"/>
    <cellStyle name="T_Book1_2" xfId="1846"/>
    <cellStyle name="T_Book1_2_Bao cao danh muc cac cong trinh tren dia ban huyen 4-2010" xfId="1847"/>
    <cellStyle name="T_Book1_2_Bao cao TPCP" xfId="1848"/>
    <cellStyle name="T_Book1_2_bao_cao_TH_th_cong_tac_dau_thau_-_ngay251209" xfId="1849"/>
    <cellStyle name="T_Book1_2_bieu ke hoach dau thau" xfId="1850"/>
    <cellStyle name="T_Book1_2_bieu ke hoach dau thau truong mam non SKH" xfId="1851"/>
    <cellStyle name="T_Book1_2_bieu tong hop lai kh von 2011 gui phong TH-KTDN" xfId="1852"/>
    <cellStyle name="T_Book1_2_bieumau 1" xfId="1853"/>
    <cellStyle name="T_Book1_2_Book1" xfId="1854"/>
    <cellStyle name="T_Book1_2_Book1_1" xfId="1855"/>
    <cellStyle name="T_Book1_2_Book1_1_Book1" xfId="1856"/>
    <cellStyle name="T_Book1_2_Book1_1_Book1_Ke hoach 2010 (theo doi 11-8-2010)" xfId="1857"/>
    <cellStyle name="T_Book1_2_Book1_1_Ke hoach 2010 (theo doi 11-8-2010)" xfId="1858"/>
    <cellStyle name="T_Book1_2_Book1_1_ke hoach dau thau 30-6-2010" xfId="1859"/>
    <cellStyle name="T_Book1_2_Book1_2" xfId="1860"/>
    <cellStyle name="T_Book1_2_Book1_2_Ke hoach 2010 (theo doi 11-8-2010)" xfId="1861"/>
    <cellStyle name="T_Book1_2_Book1_3" xfId="1862"/>
    <cellStyle name="T_Book1_2_Book1_Bao cao 9 thang  XDCB" xfId="1863"/>
    <cellStyle name="T_Book1_2_Book1_Bao cao phòng lao động phụ lục 3" xfId="1864"/>
    <cellStyle name="T_Book1_2_Book1_Book1" xfId="1865"/>
    <cellStyle name="T_Book1_2_Book1_Book1_1" xfId="1866"/>
    <cellStyle name="T_Book1_2_Book1_Book1_Ke hoach 2010 (theo doi 11-8-2010)" xfId="1867"/>
    <cellStyle name="T_Book1_2_Book1_Danh Mục KCM trinh BKH 2011 (BS 30A)" xfId="1868"/>
    <cellStyle name="T_Book1_2_Book1_Ke hoach 2010 (theo doi 11-8-2010)" xfId="1869"/>
    <cellStyle name="T_Book1_2_Book1_ke hoach dau thau 30-6-2010" xfId="1870"/>
    <cellStyle name="T_Book1_2_Book1_KH Von 2012 gui BKH 1" xfId="1871"/>
    <cellStyle name="T_Book1_2_Book1_KH Von 2012 gui BKH 2" xfId="1872"/>
    <cellStyle name="T_Book1_2_Book1_Quy 3 nam 2011" xfId="1873"/>
    <cellStyle name="T_Book1_2_Book1_Ra soat KH von 2011 (Huy-11-11-11)" xfId="1874"/>
    <cellStyle name="T_Book1_2_Book1_Theo doi thanh toan" xfId="1875"/>
    <cellStyle name="T_Book1_2_Book1_TONG HOP HOAN THUE NAM 2011" xfId="1876"/>
    <cellStyle name="T_Book1_2_Chi tieu KH nam 2009" xfId="1877"/>
    <cellStyle name="T_Book1_2_cong bo gia VLXD thang 4" xfId="1878"/>
    <cellStyle name="T_Book1_2_Copy of KH PHAN BO VON ĐỐI ỨNG NAM 2011 (30 TY phuong án gop WB)" xfId="1879"/>
    <cellStyle name="T_Book1_2_dang vien mói" xfId="1880"/>
    <cellStyle name="T_Book1_2_Danh Mục KCM trinh BKH 2011 (BS 30A)" xfId="1881"/>
    <cellStyle name="T_Book1_2_DT 1751 Muong Khoa" xfId="1882"/>
    <cellStyle name="T_Book1_2_DT Nam vai" xfId="1883"/>
    <cellStyle name="T_Book1_2_DT Nam vai_bieu ke hoach dau thau" xfId="1884"/>
    <cellStyle name="T_Book1_2_DT Nam vai_bieu ke hoach dau thau truong mam non SKH" xfId="1885"/>
    <cellStyle name="T_Book1_2_DT Nam vai_Book1" xfId="1886"/>
    <cellStyle name="T_Book1_2_DT Nam vai_DTTD chieng chan Tham lai 29-9-2009" xfId="1887"/>
    <cellStyle name="T_Book1_2_DT Nam vai_Ke hoach 2010 (theo doi 11-8-2010)" xfId="1888"/>
    <cellStyle name="T_Book1_2_DT Nam vai_ke hoach dau thau 30-6-2010" xfId="1889"/>
    <cellStyle name="T_Book1_2_DT Nam vai_QD ke hoach dau thau" xfId="1890"/>
    <cellStyle name="T_Book1_2_DT Nam vai_tinh toan hoang ha" xfId="1891"/>
    <cellStyle name="T_Book1_2_DT NHA KHACH -12" xfId="1892"/>
    <cellStyle name="T_Book1_2_DT tieu hoc diem TDC ban Cho 28-02-09" xfId="1893"/>
    <cellStyle name="T_Book1_2_DTTD chieng chan Tham lai 29-9-2009" xfId="1894"/>
    <cellStyle name="T_Book1_2_Du toan nuoc San Thang (GD2)" xfId="1895"/>
    <cellStyle name="T_Book1_2_DuToan92009Luong650" xfId="1896"/>
    <cellStyle name="T_Book1_2_GVL" xfId="1897"/>
    <cellStyle name="T_Book1_2_HD TT1" xfId="1898"/>
    <cellStyle name="T_Book1_2_Ke hoach 2010 ngay 14.4.10" xfId="1899"/>
    <cellStyle name="T_Book1_2_ke hoach dau thau 30-6-2010" xfId="1900"/>
    <cellStyle name="T_Book1_2_KH Von 2012 gui BKH 1" xfId="1901"/>
    <cellStyle name="T_Book1_2_Nha lop hoc 8 P" xfId="1902"/>
    <cellStyle name="T_Book1_2_Phan pha do" xfId="1903"/>
    <cellStyle name="T_Book1_2_QĐ 980" xfId="1904"/>
    <cellStyle name="T_Book1_2_QD ke hoach dau thau" xfId="1905"/>
    <cellStyle name="T_Book1_2_Ra soat KH von 2011 (Huy-11-11-11)" xfId="1906"/>
    <cellStyle name="T_Book1_2_Sheet2" xfId="1907"/>
    <cellStyle name="T_Book1_2_TH danh muc 08-09 den ngay 30-8-09" xfId="1908"/>
    <cellStyle name="T_Book1_2_Tienluong" xfId="1909"/>
    <cellStyle name="T_Book1_2_tinh toan hoang ha" xfId="1910"/>
    <cellStyle name="T_Book1_2_Tong von ĐTPT" xfId="1911"/>
    <cellStyle name="T_Book1_2_TU VAN THUY LOI THAM  PHE" xfId="1912"/>
    <cellStyle name="T_Book1_3" xfId="1913"/>
    <cellStyle name="T_Book1_3_Book1" xfId="1914"/>
    <cellStyle name="T_Book1_3_Book1_Ke hoach 2010 (theo doi 11-8-2010)" xfId="1915"/>
    <cellStyle name="T_Book1_3_Danh Mục KCM trinh BKH 2011 (BS 30A)" xfId="1916"/>
    <cellStyle name="T_Book1_3_DTTD chieng chan Tham lai 29-9-2009" xfId="1917"/>
    <cellStyle name="T_Book1_3_GVL" xfId="1918"/>
    <cellStyle name="T_Book1_3_Ke hoach 2010 (theo doi 11-8-2010)" xfId="1919"/>
    <cellStyle name="T_Book1_3_KH Von 2012 gui BKH 1" xfId="1920"/>
    <cellStyle name="T_Book1_3_KH Von 2012 gui BKH 2" xfId="1921"/>
    <cellStyle name="T_Book1_3_Ra soat KH von 2011 (Huy-11-11-11)" xfId="1922"/>
    <cellStyle name="T_Book1_3_Theo doi thanh toan" xfId="1923"/>
    <cellStyle name="T_Book1_3_tien luong" xfId="1924"/>
    <cellStyle name="T_Book1_3_Tien luong chuan 01" xfId="1925"/>
    <cellStyle name="T_Book1_3_Tong hop  " xfId="1926"/>
    <cellStyle name="T_Book1_3_TONG HOP HOAN THUE NAM 2011" xfId="1927"/>
    <cellStyle name="T_Book1_4" xfId="1928"/>
    <cellStyle name="T_Book1_4_Book1" xfId="1929"/>
    <cellStyle name="T_Book1_4_Danh Mục KCM trinh BKH 2011 (BS 30A)" xfId="1930"/>
    <cellStyle name="T_Book1_4_Ke hoach 2010 (theo doi 11-8-2010)" xfId="1931"/>
    <cellStyle name="T_Book1_4_Theo doi thanh toan" xfId="1932"/>
    <cellStyle name="T_Book1_4_TONG HOP HOAN THUE NAM 2011" xfId="1933"/>
    <cellStyle name="T_Book1_5" xfId="1934"/>
    <cellStyle name="T_Book1_5_Ke hoach 2010 (theo doi 11-8-2010)" xfId="1935"/>
    <cellStyle name="T_Book1_Báo cáo 2005 theo Văn phòng của A. Quang" xfId="1936"/>
    <cellStyle name="T_Book1_Bao cao danh muc cac cong trinh tren dia ban huyen 4-2010" xfId="1937"/>
    <cellStyle name="T_Book1_Bao cao TPCP" xfId="1938"/>
    <cellStyle name="T_Book1_bao_cao_TH_th_cong_tac_dau_thau_-_ngay251209" xfId="1939"/>
    <cellStyle name="T_Book1_bieu ke hoach dau thau" xfId="1940"/>
    <cellStyle name="T_Book1_bieu ke hoach dau thau truong mam non SKH" xfId="1941"/>
    <cellStyle name="T_Book1_Bieu mau danh muc du an thuoc CTMTQG nam 2008" xfId="1942"/>
    <cellStyle name="T_Book1_Bieu tong hop nhu cau ung 2011 da chon loc -Mien nui" xfId="1943"/>
    <cellStyle name="T_Book1_bieumau 1" xfId="1944"/>
    <cellStyle name="T_Book1_Book1" xfId="1945"/>
    <cellStyle name="T_Book1_Book1_1" xfId="1946"/>
    <cellStyle name="T_Book1_Book1_1_Bao cao 9 thang  XDCB" xfId="1947"/>
    <cellStyle name="T_Book1_Book1_1_Bao cao phòng lao động phụ lục 3" xfId="1948"/>
    <cellStyle name="T_Book1_Book1_1_Bao cao TPCP" xfId="1949"/>
    <cellStyle name="T_Book1_Book1_1_bieumau 1" xfId="1950"/>
    <cellStyle name="T_Book1_Book1_1_Book1" xfId="1951"/>
    <cellStyle name="T_Book1_Book1_1_Book1_1" xfId="1952"/>
    <cellStyle name="T_Book1_Book1_1_Danh Mục KCM trinh BKH 2011 (BS 30A)" xfId="1953"/>
    <cellStyle name="T_Book1_Book1_1_Quy 3 nam 2011" xfId="1954"/>
    <cellStyle name="T_Book1_Book1_1_Ra soat KH von 2011 (Huy-11-11-11)" xfId="1955"/>
    <cellStyle name="T_Book1_Book1_1_Theo doi thanh toan" xfId="1956"/>
    <cellStyle name="T_Book1_Book1_1_TONG HOP HOAN THUE NAM 2011" xfId="1957"/>
    <cellStyle name="T_Book1_Book1_2" xfId="1958"/>
    <cellStyle name="T_Book1_Book1_2_bieumau 1" xfId="1959"/>
    <cellStyle name="T_Book1_Book1_2_Book1" xfId="1960"/>
    <cellStyle name="T_Book1_Book1_2_Ra soat KH von 2011 (Huy-11-11-11)" xfId="1961"/>
    <cellStyle name="T_Book1_Book1_3" xfId="1962"/>
    <cellStyle name="T_Book1_Book1_Bao cao danh muc cac cong trinh tren dia ban huyen 4-2010" xfId="1963"/>
    <cellStyle name="T_Book1_Book1_bieu ke hoach dau thau" xfId="1964"/>
    <cellStyle name="T_Book1_Book1_bieu ke hoach dau thau truong mam non SKH" xfId="1965"/>
    <cellStyle name="T_Book1_Book1_bieu tong hop lai kh von 2011 gui phong TH-KTDN" xfId="1966"/>
    <cellStyle name="T_Book1_Book1_bieumau 1" xfId="1967"/>
    <cellStyle name="T_Book1_Book1_Book1" xfId="1968"/>
    <cellStyle name="T_Book1_Book1_Book1_1" xfId="1969"/>
    <cellStyle name="T_Book1_Book1_Book1_2" xfId="1970"/>
    <cellStyle name="T_Book1_Book1_Book1_Bao cao 9 thang  XDCB" xfId="1971"/>
    <cellStyle name="T_Book1_Book1_Book1_Bao cáo giai ngân 2012 (SKH thang 9)" xfId="1972"/>
    <cellStyle name="T_Book1_Book1_Book1_Bao cao phòng lao động phụ lục 3" xfId="1973"/>
    <cellStyle name="T_Book1_Book1_Book1_Book1" xfId="1974"/>
    <cellStyle name="T_Book1_Book1_Book1_Book1_1" xfId="1975"/>
    <cellStyle name="T_Book1_Book1_Book1_Ke hoach 2010 (theo doi 11-8-2010)" xfId="1976"/>
    <cellStyle name="T_Book1_Book1_Book1_ke hoach dau thau 30-6-2010" xfId="1977"/>
    <cellStyle name="T_Book1_Book1_Book1_Ra soat KH von 2011 (Huy-11-11-11)" xfId="1978"/>
    <cellStyle name="T_Book1_Book1_Book1_TONG HOP HOAN THUE NAM 2011" xfId="1979"/>
    <cellStyle name="T_Book1_Book1_cong bo gia VLXD thang 4" xfId="1980"/>
    <cellStyle name="T_Book1_Book1_Copy of KH PHAN BO VON ĐỐI ỨNG NAM 2011 (30 TY phuong án gop WB)" xfId="1981"/>
    <cellStyle name="T_Book1_Book1_dang vien mói" xfId="1982"/>
    <cellStyle name="T_Book1_Book1_Danh Mục KCM trinh BKH 2011 (BS 30A)" xfId="1983"/>
    <cellStyle name="T_Book1_Book1_DTTD chieng chan Tham lai 29-9-2009" xfId="1984"/>
    <cellStyle name="T_Book1_Book1_Du toan nuoc San Thang (GD2)" xfId="1985"/>
    <cellStyle name="T_Book1_Book1_DuToan92009Luong650" xfId="1986"/>
    <cellStyle name="T_Book1_Book1_HD TT1" xfId="1987"/>
    <cellStyle name="T_Book1_Book1_Ke hoach 2010 ngay 14.4.10" xfId="1988"/>
    <cellStyle name="T_Book1_Book1_ke hoach dau thau 30-6-2010" xfId="1989"/>
    <cellStyle name="T_Book1_Book1_KH Von 2012 gui BKH 1" xfId="1990"/>
    <cellStyle name="T_Book1_Book1_Nha lop hoc 8 P" xfId="1991"/>
    <cellStyle name="T_Book1_Book1_Phan pha do" xfId="1992"/>
    <cellStyle name="T_Book1_Book1_QĐ 980" xfId="1993"/>
    <cellStyle name="T_Book1_Book1_QD ke hoach dau thau" xfId="1994"/>
    <cellStyle name="T_Book1_Book1_Ra soat KH von 2011 (Huy-11-11-11)" xfId="1995"/>
    <cellStyle name="T_Book1_Book1_Sheet2" xfId="1996"/>
    <cellStyle name="T_Book1_Book1_TH danh muc 08-09 den ngay 30-8-09" xfId="1997"/>
    <cellStyle name="T_Book1_Book1_tinh toan hoang ha" xfId="1998"/>
    <cellStyle name="T_Book1_Book1_Tong von ĐTPT" xfId="1999"/>
    <cellStyle name="T_Book1_Can ho 2p phai goc 0.5" xfId="2000"/>
    <cellStyle name="T_Book1_Chi tieu KH nam 2009" xfId="2001"/>
    <cellStyle name="T_Book1_cong bo gia VLXD thang 4" xfId="2002"/>
    <cellStyle name="T_Book1_CPK" xfId="2003"/>
    <cellStyle name="T_Book1_CPK_bieu ke hoach dau thau" xfId="2004"/>
    <cellStyle name="T_Book1_CPK_bieu ke hoach dau thau truong mam non SKH" xfId="2005"/>
    <cellStyle name="T_Book1_CPK_bieu tong hop lai kh von 2011 gui phong TH-KTDN" xfId="2006"/>
    <cellStyle name="T_Book1_CPK_Book1" xfId="2007"/>
    <cellStyle name="T_Book1_CPK_Book1_Ke hoach 2010 (theo doi 11-8-2010)" xfId="2008"/>
    <cellStyle name="T_Book1_CPK_Book1_ke hoach dau thau 30-6-2010" xfId="2009"/>
    <cellStyle name="T_Book1_CPK_Copy of KH PHAN BO VON ĐỐI ỨNG NAM 2011 (30 TY phuong án gop WB)" xfId="2010"/>
    <cellStyle name="T_Book1_CPK_DTTD chieng chan Tham lai 29-9-2009" xfId="2011"/>
    <cellStyle name="T_Book1_CPK_Du toan nuoc San Thang (GD2)" xfId="2012"/>
    <cellStyle name="T_Book1_CPK_Ke hoach 2010 (theo doi 11-8-2010)" xfId="2013"/>
    <cellStyle name="T_Book1_CPK_ke hoach dau thau 30-6-2010" xfId="2014"/>
    <cellStyle name="T_Book1_CPK_KH Von 2012 gui BKH 1" xfId="2015"/>
    <cellStyle name="T_Book1_CPK_QD ke hoach dau thau" xfId="2016"/>
    <cellStyle name="T_Book1_CPK_Ra soat KH von 2011 (Huy-11-11-11)" xfId="2017"/>
    <cellStyle name="T_Book1_CPK_tinh toan hoang ha" xfId="2018"/>
    <cellStyle name="T_Book1_CPK_Tong von ĐTPT" xfId="2019"/>
    <cellStyle name="T_Book1_dang vien mói" xfId="2020"/>
    <cellStyle name="T_Book1_Danh Mục KCM trinh BKH 2011 (BS 30A)" xfId="2021"/>
    <cellStyle name="T_Book1_DS cac chau thieu nhi. trung tam" xfId="2022"/>
    <cellStyle name="T_Book1_DT 1751 Muong Khoa" xfId="2023"/>
    <cellStyle name="T_Book1_DT Nam vai" xfId="2024"/>
    <cellStyle name="T_Book1_DT Nam vai_bieu ke hoach dau thau" xfId="2025"/>
    <cellStyle name="T_Book1_DT Nam vai_bieu ke hoach dau thau truong mam non SKH" xfId="2026"/>
    <cellStyle name="T_Book1_DT Nam vai_Book1" xfId="2027"/>
    <cellStyle name="T_Book1_DT Nam vai_DTTD chieng chan Tham lai 29-9-2009" xfId="2028"/>
    <cellStyle name="T_Book1_DT Nam vai_Ke hoach 2010 (theo doi 11-8-2010)" xfId="2029"/>
    <cellStyle name="T_Book1_DT Nam vai_ke hoach dau thau 30-6-2010" xfId="2030"/>
    <cellStyle name="T_Book1_DT Nam vai_QD ke hoach dau thau" xfId="2031"/>
    <cellStyle name="T_Book1_DT Nam vai_tinh toan hoang ha" xfId="2032"/>
    <cellStyle name="T_Book1_DT Nha Da nang" xfId="2033"/>
    <cellStyle name="T_Book1_DT NHA KHACH -12" xfId="2034"/>
    <cellStyle name="T_Book1_DT tieu hoc diem TDC ban Cho 28-02-09" xfId="2035"/>
    <cellStyle name="T_Book1_DTTD chieng chan Tham lai 29-9-2009" xfId="2036"/>
    <cellStyle name="T_Book1_Du an khoi cong moi nam 2010" xfId="2037"/>
    <cellStyle name="T_Book1_Du toan" xfId="2038"/>
    <cellStyle name="T_Book1_DU TOAN ban mui" xfId="2039"/>
    <cellStyle name="T_Book1_Du toan nuoc San Thang (GD2)" xfId="2040"/>
    <cellStyle name="T_Book1_DuToan92009Luong650" xfId="2041"/>
    <cellStyle name="T_Book1_dutoanthuyloinamha" xfId="2042"/>
    <cellStyle name="T_Book1_Gui Phai TTra TRUONG PTTH Ka Lang Hieu bo+Phu 17-8-09-" xfId="2043"/>
    <cellStyle name="T_Book1_GVL" xfId="2044"/>
    <cellStyle name="T_Book1_Hang Tom goi9 9-07(Cau 12 sua)" xfId="2045"/>
    <cellStyle name="T_Book1_HD TT1" xfId="2046"/>
    <cellStyle name="T_Book1_hothamdinh" xfId="2047"/>
    <cellStyle name="T_Book1_Ke hoach 2010 ngay 14.4.10" xfId="2048"/>
    <cellStyle name="T_Book1_ke hoach dau thau 30-6-2010" xfId="2049"/>
    <cellStyle name="T_Book1_Ket du ung NS" xfId="2050"/>
    <cellStyle name="T_Book1_Ket qua phan bo von nam 2008" xfId="2051"/>
    <cellStyle name="T_Book1_KH XDCB_2008 lan 2 sua ngay 10-11" xfId="2052"/>
    <cellStyle name="T_Book1_Khoi luong chinh Hang Tom" xfId="2053"/>
    <cellStyle name="T_Book1_Nha lop hoc 8 P" xfId="2054"/>
    <cellStyle name="T_Book1_nha van hoa25-4" xfId="2055"/>
    <cellStyle name="T_Book1_Nhu cau von ung truoc 2011 Tha h Hoa + Nge An gui TW" xfId="2056"/>
    <cellStyle name="T_Book1_Phan pha do" xfId="2057"/>
    <cellStyle name="T_Book1_QĐ 980" xfId="2058"/>
    <cellStyle name="T_Book1_QD ke hoach dau thau" xfId="2059"/>
    <cellStyle name="T_Book1_Ra soat KH von 2011 (Huy-11-11-11)" xfId="2060"/>
    <cellStyle name="T_Book1_Sheet2" xfId="2061"/>
    <cellStyle name="T_Book1_TH danh muc 08-09 den ngay 30-8-09" xfId="2062"/>
    <cellStyle name="T_Book1_TH ung tren 70%-Ra soat phap ly-8-6 (dung de chuyen vao vu TH)" xfId="2063"/>
    <cellStyle name="T_Book1_THAU CAT" xfId="2064"/>
    <cellStyle name="T_Book1_Thiet bi" xfId="2065"/>
    <cellStyle name="T_Book1_Thiet bi_bieu ke hoach dau thau" xfId="2066"/>
    <cellStyle name="T_Book1_Thiet bi_bieu ke hoach dau thau truong mam non SKH" xfId="2067"/>
    <cellStyle name="T_Book1_Thiet bi_bieu tong hop lai kh von 2011 gui phong TH-KTDN" xfId="2068"/>
    <cellStyle name="T_Book1_Thiet bi_Book1" xfId="2069"/>
    <cellStyle name="T_Book1_Thiet bi_Book1_Ke hoach 2010 (theo doi 11-8-2010)" xfId="2070"/>
    <cellStyle name="T_Book1_Thiet bi_Book1_ke hoach dau thau 30-6-2010" xfId="2071"/>
    <cellStyle name="T_Book1_Thiet bi_Copy of KH PHAN BO VON ĐỐI ỨNG NAM 2011 (30 TY phuong án gop WB)" xfId="2072"/>
    <cellStyle name="T_Book1_Thiet bi_DTTD chieng chan Tham lai 29-9-2009" xfId="2073"/>
    <cellStyle name="T_Book1_Thiet bi_Du toan nuoc San Thang (GD2)" xfId="2074"/>
    <cellStyle name="T_Book1_Thiet bi_Ke hoach 2010 (theo doi 11-8-2010)" xfId="2075"/>
    <cellStyle name="T_Book1_Thiet bi_ke hoach dau thau 30-6-2010" xfId="2076"/>
    <cellStyle name="T_Book1_Thiet bi_KH Von 2012 gui BKH 1" xfId="2077"/>
    <cellStyle name="T_Book1_Thiet bi_QD ke hoach dau thau" xfId="2078"/>
    <cellStyle name="T_Book1_Thiet bi_Ra soat KH von 2011 (Huy-11-11-11)" xfId="2079"/>
    <cellStyle name="T_Book1_Thiet bi_tinh toan hoang ha" xfId="2080"/>
    <cellStyle name="T_Book1_Thiet bi_Tong von ĐTPT" xfId="2081"/>
    <cellStyle name="T_Book1_Thuc hien du an 06-10 ngay 18_9" xfId="2082"/>
    <cellStyle name="T_Book1_tien luong" xfId="2083"/>
    <cellStyle name="T_Book1_Tien luong chuan 01" xfId="2084"/>
    <cellStyle name="T_Book1_Tienluong" xfId="2085"/>
    <cellStyle name="T_Book1_tinh toan hoang ha" xfId="2086"/>
    <cellStyle name="T_Book1_Tong hop  " xfId="2087"/>
    <cellStyle name="T_Book1_Tong hop gia tri" xfId="2088"/>
    <cellStyle name="T_Book1_TT nhu cau dung nuoc" xfId="2089"/>
    <cellStyle name="T_Book1_TT nhu cau dung nuoc_GVL" xfId="2090"/>
    <cellStyle name="T_Book1_TU VAN THUY LOI THAM  PHE" xfId="2091"/>
    <cellStyle name="T_Book1_ung truoc 2011 NSTW Thanh Hoa + Nge An gui Thu 12-5" xfId="2092"/>
    <cellStyle name="T_Book1_VC1" xfId="2093"/>
    <cellStyle name="T_Book1_VC1_GVL" xfId="2094"/>
    <cellStyle name="T_Cac bao cao TB  Milk-Yomilk-co Ke- CK 1-Vinh Thang" xfId="2095"/>
    <cellStyle name="T_CDKT" xfId="2096"/>
    <cellStyle name="T_CDKT_bieu ke hoach dau thau" xfId="2097"/>
    <cellStyle name="T_CDKT_bieu ke hoach dau thau truong mam non SKH" xfId="2098"/>
    <cellStyle name="T_CDKT_bieu tong hop lai kh von 2011 gui phong TH-KTDN" xfId="2099"/>
    <cellStyle name="T_CDKT_Book1" xfId="2100"/>
    <cellStyle name="T_CDKT_Book1_Ke hoach 2010 (theo doi 11-8-2010)" xfId="2101"/>
    <cellStyle name="T_CDKT_Copy of KH PHAN BO VON ĐỐI ỨNG NAM 2011 (30 TY phuong án gop WB)" xfId="2102"/>
    <cellStyle name="T_CDKT_DT tieu hoc diem TDC ban Cho 28-02-09" xfId="2103"/>
    <cellStyle name="T_CDKT_DTTD chieng chan Tham lai 29-9-2009" xfId="2104"/>
    <cellStyle name="T_CDKT_GVL" xfId="2105"/>
    <cellStyle name="T_CDKT_Ke hoach 2010 (theo doi 11-8-2010)" xfId="2106"/>
    <cellStyle name="T_CDKT_ke hoach dau thau 30-6-2010" xfId="2107"/>
    <cellStyle name="T_CDKT_KH Von 2012 gui BKH 1" xfId="2108"/>
    <cellStyle name="T_CDKT_QD ke hoach dau thau" xfId="2109"/>
    <cellStyle name="T_CDKT_Tienluong" xfId="2110"/>
    <cellStyle name="T_CDKT_Tong von ĐTPT" xfId="2111"/>
    <cellStyle name="T_cham diem Milk chu ky2-ANH MINH" xfId="2112"/>
    <cellStyle name="T_cham trung bay ck 1 m.Bac milk co ke 2" xfId="2113"/>
    <cellStyle name="T_cham trung bay yao smart milk ck 2 mien Bac" xfId="2114"/>
    <cellStyle name="T_Chuan bi dau tu nam 2008" xfId="2115"/>
    <cellStyle name="T_cong bo ĐGCM ĐB nam 2008" xfId="2116"/>
    <cellStyle name="T_cong bo ĐGCM ĐB nam 2008_GVL" xfId="2117"/>
    <cellStyle name="T_Copy of Bao cao  XDCB 7 thang nam 2008_So KH&amp;DT SUA" xfId="2118"/>
    <cellStyle name="T_Copy of KH PHAN BO VON ĐỐI ỨNG NAM 2011 (30 TY phuong án gop WB)" xfId="2119"/>
    <cellStyle name="T_Copy of SO THEO DOI SAN LUONG NAM 2007" xfId="2120"/>
    <cellStyle name="T_CPK" xfId="2121"/>
    <cellStyle name="T_CPK_Bao cao danh muc cac cong trinh tren dia ban huyen 4-2010" xfId="2122"/>
    <cellStyle name="T_CPK_bieu ke hoach dau thau" xfId="2123"/>
    <cellStyle name="T_CPK_bieu ke hoach dau thau truong mam non SKH" xfId="2124"/>
    <cellStyle name="T_CPK_bieu tong hop lai kh von 2011 gui phong TH-KTDN" xfId="2125"/>
    <cellStyle name="T_CPK_Book1" xfId="2126"/>
    <cellStyle name="T_CPK_Book1_1" xfId="2127"/>
    <cellStyle name="T_CPK_Book1_DTTD chieng chan Tham lai 29-9-2009" xfId="2128"/>
    <cellStyle name="T_CPK_Book1_Ke hoach 2010 (theo doi 11-8-2010)" xfId="2129"/>
    <cellStyle name="T_CPK_Book1_ke hoach dau thau 30-6-2010" xfId="2130"/>
    <cellStyle name="T_CPK_Copy of KH PHAN BO VON ĐỐI ỨNG NAM 2011 (30 TY phuong án gop WB)" xfId="2131"/>
    <cellStyle name="T_CPK_DTTD chieng chan Tham lai 29-9-2009" xfId="2132"/>
    <cellStyle name="T_CPK_Du toan nuoc San Thang (GD2)" xfId="2133"/>
    <cellStyle name="T_CPK_Ke hoach 2010 (theo doi 11-8-2010)" xfId="2134"/>
    <cellStyle name="T_CPK_ke hoach dau thau 30-6-2010" xfId="2135"/>
    <cellStyle name="T_CPK_KH Von 2012 gui BKH 1" xfId="2136"/>
    <cellStyle name="T_CPK_QD ke hoach dau thau" xfId="2137"/>
    <cellStyle name="T_CPK_Ra soat KH von 2011 (Huy-11-11-11)" xfId="2138"/>
    <cellStyle name="T_CPK_tien luong" xfId="2139"/>
    <cellStyle name="T_CPK_Tien luong chuan 01" xfId="2140"/>
    <cellStyle name="T_CPK_tinh toan hoang ha" xfId="2141"/>
    <cellStyle name="T_CPK_Tong von ĐTPT" xfId="2142"/>
    <cellStyle name="T_CTMTQG 2008" xfId="2143"/>
    <cellStyle name="T_CTMTQG 2008_Bieu mau danh muc du an thuoc CTMTQG nam 2008" xfId="2144"/>
    <cellStyle name="T_CTMTQG 2008_Hi-Tong hop KQ phan bo KH nam 08- LD fong giao 15-11-08" xfId="2145"/>
    <cellStyle name="T_CTMTQG 2008_Ket qua thuc hien nam 2008" xfId="2146"/>
    <cellStyle name="T_CTMTQG 2008_KH XDCB_2008 lan 1" xfId="2147"/>
    <cellStyle name="T_CTMTQG 2008_KH XDCB_2008 lan 1 sua ngay 27-10" xfId="2148"/>
    <cellStyle name="T_CTMTQG 2008_KH XDCB_2008 lan 2 sua ngay 10-11" xfId="2149"/>
    <cellStyle name="T_danh sach chua nop bcao trung bay sua chua  tinh den 1-3-06" xfId="2150"/>
    <cellStyle name="T_Danh sach KH TB MilkYomilk Yao  Smart chu ky 2-Vinh Thang" xfId="2151"/>
    <cellStyle name="T_Danh sach KH trung bay MilkYomilk co ke chu ky 2-Vinh Thang" xfId="2152"/>
    <cellStyle name="T_DON GIA" xfId="2153"/>
    <cellStyle name="T_Don gia chi tiet" xfId="2154"/>
    <cellStyle name="T_DONGIA" xfId="2155"/>
    <cellStyle name="T_DS cac chau thieu nhi. trung tam" xfId="2156"/>
    <cellStyle name="T_DSACH MILK YO MILK CK 2 M.BAC" xfId="2157"/>
    <cellStyle name="T_DSKH Tbay Milk , Yomilk CK 2 Vu Thi Hanh" xfId="2158"/>
    <cellStyle name="T_DT Nha Da nang" xfId="2159"/>
    <cellStyle name="T_DT NHA KHACH -12" xfId="2160"/>
    <cellStyle name="T_DT Thanh 2008.xls" xfId="2161"/>
    <cellStyle name="T_DT Thanh 2008.xls_GVL" xfId="2162"/>
    <cellStyle name="T_DT tieu hoc diem TDC ban Cho 28-02-09" xfId="2163"/>
    <cellStyle name="T_DT truong THPT  quyet thang tinh 04-3-09" xfId="2164"/>
    <cellStyle name="T_DT van ho" xfId="2165"/>
    <cellStyle name="T_DT van ho_GVL" xfId="2166"/>
    <cellStyle name="T_dtTL598G1." xfId="2167"/>
    <cellStyle name="T_dtTL598G1._bieu ke hoach dau thau" xfId="2168"/>
    <cellStyle name="T_dtTL598G1._bieu ke hoach dau thau truong mam non SKH" xfId="2169"/>
    <cellStyle name="T_dtTL598G1._bieu tong hop lai kh von 2011 gui phong TH-KTDN" xfId="2170"/>
    <cellStyle name="T_dtTL598G1._Book1" xfId="2171"/>
    <cellStyle name="T_dtTL598G1._Book1_Ke hoach 2010 (theo doi 11-8-2010)" xfId="2172"/>
    <cellStyle name="T_dtTL598G1._Copy of KH PHAN BO VON ĐỐI ỨNG NAM 2011 (30 TY phuong án gop WB)" xfId="2173"/>
    <cellStyle name="T_dtTL598G1._DT tieu hoc diem TDC ban Cho 28-02-09" xfId="2174"/>
    <cellStyle name="T_dtTL598G1._DTTD chieng chan Tham lai 29-9-2009" xfId="2175"/>
    <cellStyle name="T_dtTL598G1._GVL" xfId="2176"/>
    <cellStyle name="T_dtTL598G1._Ke hoach 2010 (theo doi 11-8-2010)" xfId="2177"/>
    <cellStyle name="T_dtTL598G1._ke hoach dau thau 30-6-2010" xfId="2178"/>
    <cellStyle name="T_dtTL598G1._KH Von 2012 gui BKH 1" xfId="2179"/>
    <cellStyle name="T_dtTL598G1._QD ke hoach dau thau" xfId="2180"/>
    <cellStyle name="T_dtTL598G1._Tienluong" xfId="2181"/>
    <cellStyle name="T_dtTL598G1._tinh toan hoang ha" xfId="2182"/>
    <cellStyle name="T_dtTL598G1._Tong von ĐTPT" xfId="2183"/>
    <cellStyle name="T_Du an khoi cong moi nam 2010" xfId="2184"/>
    <cellStyle name="T_DU AN TKQH VA CHUAN BI DAU TU NAM 2007 sua ngay 9-11" xfId="2185"/>
    <cellStyle name="T_DU AN TKQH VA CHUAN BI DAU TU NAM 2007 sua ngay 9-11_Bieu mau danh muc du an thuoc CTMTQG nam 2008" xfId="2186"/>
    <cellStyle name="T_DU AN TKQH VA CHUAN BI DAU TU NAM 2007 sua ngay 9-11_Du an khoi cong moi nam 2010" xfId="2187"/>
    <cellStyle name="T_DU AN TKQH VA CHUAN BI DAU TU NAM 2007 sua ngay 9-11_Ket qua phan bo von nam 2008" xfId="2188"/>
    <cellStyle name="T_DU AN TKQH VA CHUAN BI DAU TU NAM 2007 sua ngay 9-11_KH XDCB_2008 lan 2 sua ngay 10-11" xfId="2189"/>
    <cellStyle name="T_Du toan" xfId="2190"/>
    <cellStyle name="T_du toan dieu chinh  20-8-2006" xfId="2191"/>
    <cellStyle name="T_du toan kho bac - Than Uyen" xfId="2192"/>
    <cellStyle name="T_du toan kho bac - Than Uyen_bieu ke hoach dau thau" xfId="2193"/>
    <cellStyle name="T_du toan kho bac - Than Uyen_bieu ke hoach dau thau truong mam non SKH" xfId="2194"/>
    <cellStyle name="T_du toan kho bac - Than Uyen_bieu tong hop lai kh von 2011 gui phong TH-KTDN" xfId="2195"/>
    <cellStyle name="T_du toan kho bac - Than Uyen_Book1" xfId="2196"/>
    <cellStyle name="T_du toan kho bac - Than Uyen_Book1_Ke hoach 2010 (theo doi 11-8-2010)" xfId="2197"/>
    <cellStyle name="T_du toan kho bac - Than Uyen_Book1_ke hoach dau thau 30-6-2010" xfId="2198"/>
    <cellStyle name="T_du toan kho bac - Than Uyen_Copy of KH PHAN BO VON ĐỐI ỨNG NAM 2011 (30 TY phuong án gop WB)" xfId="2199"/>
    <cellStyle name="T_du toan kho bac - Than Uyen_DTTD chieng chan Tham lai 29-9-2009" xfId="2200"/>
    <cellStyle name="T_du toan kho bac - Than Uyen_Du toan nuoc San Thang (GD2)" xfId="2201"/>
    <cellStyle name="T_du toan kho bac - Than Uyen_Ke hoach 2010 (theo doi 11-8-2010)" xfId="2202"/>
    <cellStyle name="T_du toan kho bac - Than Uyen_ke hoach dau thau 30-6-2010" xfId="2203"/>
    <cellStyle name="T_du toan kho bac - Than Uyen_KH Von 2012 gui BKH 1" xfId="2204"/>
    <cellStyle name="T_du toan kho bac - Than Uyen_QD ke hoach dau thau" xfId="2205"/>
    <cellStyle name="T_du toan kho bac - Than Uyen_Ra soat KH von 2011 (Huy-11-11-11)" xfId="2206"/>
    <cellStyle name="T_du toan kho bac - Than Uyen_tinh toan hoang ha" xfId="2207"/>
    <cellStyle name="T_du toan kho bac - Than Uyen_Tong von ĐTPT" xfId="2208"/>
    <cellStyle name="T_Du toan nuoc San Thang (GD2)" xfId="2209"/>
    <cellStyle name="T_Du toan tham dinh (NSH Ban Moi)" xfId="2210"/>
    <cellStyle name="T_Du toan tham dinh (NSH Ban Moi)_GVL" xfId="2211"/>
    <cellStyle name="T_DuToan92009Luong650" xfId="2212"/>
    <cellStyle name="T_dutoanthuyloinamha" xfId="2213"/>
    <cellStyle name="T_form ton kho CK 2 tuan 8" xfId="2214"/>
    <cellStyle name="T_Gui Phai TTra TRUONG PTTH Ka Lang Hieu bo+Phu 17-8-09-" xfId="2215"/>
    <cellStyle name="T_GVL" xfId="2216"/>
    <cellStyle name="T_HD TT1" xfId="2217"/>
    <cellStyle name="T_Ho van xa khi" xfId="2218"/>
    <cellStyle name="T_Ho van xa khi_bieu ke hoach dau thau" xfId="2219"/>
    <cellStyle name="T_Ho van xa khi_bieu ke hoach dau thau truong mam non SKH" xfId="2220"/>
    <cellStyle name="T_Ho van xa khi_Book1" xfId="2221"/>
    <cellStyle name="T_Ho van xa khi_DTTD chieng chan Tham lai 29-9-2009" xfId="2222"/>
    <cellStyle name="T_Ho van xa khi_Ke hoach 2010 (theo doi 11-8-2010)" xfId="2223"/>
    <cellStyle name="T_Ho van xa khi_ke hoach dau thau 30-6-2010" xfId="2224"/>
    <cellStyle name="T_Ho van xa khi_QD ke hoach dau thau" xfId="2225"/>
    <cellStyle name="T_Ho van xa khi_tinh toan hoang ha" xfId="2226"/>
    <cellStyle name="T_HoSo_THCS_T91.xlsDTNT" xfId="2227"/>
    <cellStyle name="T_hothamdinh" xfId="2228"/>
    <cellStyle name="T_Ke hoach KTXH  nam 2009_PKT thang 11 nam 2008" xfId="2229"/>
    <cellStyle name="T_Ket qua dau thau" xfId="2230"/>
    <cellStyle name="T_Ket qua phan bo von nam 2008" xfId="2231"/>
    <cellStyle name="T_KH Von 2012 gui BKH 2" xfId="2232"/>
    <cellStyle name="T_KH XDCB_2008 lan 2 sua ngay 10-11" xfId="2233"/>
    <cellStyle name="T_Khao satD1" xfId="2234"/>
    <cellStyle name="T_Khao satD1_bieu ke hoach dau thau" xfId="2235"/>
    <cellStyle name="T_Khao satD1_bieu ke hoach dau thau truong mam non SKH" xfId="2236"/>
    <cellStyle name="T_Khao satD1_bieu tong hop lai kh von 2011 gui phong TH-KTDN" xfId="2237"/>
    <cellStyle name="T_Khao satD1_Book1" xfId="2238"/>
    <cellStyle name="T_Khao satD1_Book1_Ke hoach 2010 (theo doi 11-8-2010)" xfId="2239"/>
    <cellStyle name="T_Khao satD1_Copy of KH PHAN BO VON ĐỐI ỨNG NAM 2011 (30 TY phuong án gop WB)" xfId="2240"/>
    <cellStyle name="T_Khao satD1_DT tieu hoc diem TDC ban Cho 28-02-09" xfId="2241"/>
    <cellStyle name="T_Khao satD1_DTTD chieng chan Tham lai 29-9-2009" xfId="2242"/>
    <cellStyle name="T_Khao satD1_GVL" xfId="2243"/>
    <cellStyle name="T_Khao satD1_Ke hoach 2010 (theo doi 11-8-2010)" xfId="2244"/>
    <cellStyle name="T_Khao satD1_ke hoach dau thau 30-6-2010" xfId="2245"/>
    <cellStyle name="T_Khao satD1_KH Von 2012 gui BKH 1" xfId="2246"/>
    <cellStyle name="T_Khao satD1_QD ke hoach dau thau" xfId="2247"/>
    <cellStyle name="T_Khao satD1_Tienluong" xfId="2248"/>
    <cellStyle name="T_Khao satD1_tinh toan hoang ha" xfId="2249"/>
    <cellStyle name="T_Khao satD1_Tong von ĐTPT" xfId="2250"/>
    <cellStyle name="T_Khoi luong §­êng èng" xfId="2251"/>
    <cellStyle name="T_Khoi luong §­êng èng_bieu ke hoach dau thau" xfId="2252"/>
    <cellStyle name="T_Khoi luong §­êng èng_bieu ke hoach dau thau truong mam non SKH" xfId="2253"/>
    <cellStyle name="T_Khoi luong §­êng èng_Book1" xfId="2254"/>
    <cellStyle name="T_Khoi luong §­êng èng_DTTD chieng chan Tham lai 29-9-2009" xfId="2255"/>
    <cellStyle name="T_Khoi luong §­êng èng_Ke hoach 2010 (theo doi 11-8-2010)" xfId="2256"/>
    <cellStyle name="T_Khoi luong §­êng èng_ke hoach dau thau 30-6-2010" xfId="2257"/>
    <cellStyle name="T_Khoi luong §­êng èng_QD ke hoach dau thau" xfId="2258"/>
    <cellStyle name="T_Khoi luong §­êng èng_tinh toan hoang ha" xfId="2259"/>
    <cellStyle name="T_KL san nen Phieng Ot" xfId="2260"/>
    <cellStyle name="T_Kldao dap" xfId="2261"/>
    <cellStyle name="T_Kldao dap_Bao cao TPCP" xfId="2262"/>
    <cellStyle name="T_Kldao dap_Book1" xfId="2263"/>
    <cellStyle name="T_Kldao dap_Book1_Bao cao TPCP" xfId="2264"/>
    <cellStyle name="T_Kldao dap_GVL" xfId="2265"/>
    <cellStyle name="T_Kldao dap_Ke hoach 2010 (theo doi 11-8-2010)" xfId="2266"/>
    <cellStyle name="T_KTOANKSAT" xfId="2267"/>
    <cellStyle name="T_MACRO DIR-PTVT-07" xfId="2268"/>
    <cellStyle name="T_MACRO DIR-PTVT-07_GVL" xfId="2269"/>
    <cellStyle name="T_MACRO DIR-PTVT-07_Ke hoach 2010 (theo doi 11-8-2010)" xfId="2270"/>
    <cellStyle name="T_Me_Tri_6_07" xfId="2271"/>
    <cellStyle name="T_N2 thay dat (N1-1)" xfId="2272"/>
    <cellStyle name="T_Nha lop hoc 8 P" xfId="2273"/>
    <cellStyle name="T_NPP Khanh Vinh Thai Nguyen - BC KTTB_CTrinh_TB__20_loc__Milk_Yomilk_CK1" xfId="2274"/>
    <cellStyle name="T_Phan tich vat tu" xfId="2275"/>
    <cellStyle name="T_Phuong an can doi nam 2008" xfId="2276"/>
    <cellStyle name="T_QT di chuyen ca phe" xfId="2277"/>
    <cellStyle name="T_QT di chuyen ca phe_Ra soat KH von 2011 (Huy-11-11-11)" xfId="2278"/>
    <cellStyle name="T_Ra soat KH von 2011 (Huy-11-11-11)" xfId="2279"/>
    <cellStyle name="T_San Nen TDC P.Ot.suaxls" xfId="2280"/>
    <cellStyle name="T_Seagame(BTL)" xfId="2281"/>
    <cellStyle name="T_Sheet1" xfId="2282"/>
    <cellStyle name="T_Sheet2" xfId="2283"/>
    <cellStyle name="T_Sheet2_bieu tong hop lai kh von 2011 gui phong TH-KTDN" xfId="2284"/>
    <cellStyle name="T_Sheet2_Copy of KH PHAN BO VON ĐỐI ỨNG NAM 2011 (30 TY phuong án gop WB)" xfId="2285"/>
    <cellStyle name="T_Sheet2_GVL" xfId="2286"/>
    <cellStyle name="T_Sheet2_KH Von 2012 gui BKH 1" xfId="2287"/>
    <cellStyle name="T_Sheet2_Tong von ĐTPT" xfId="2288"/>
    <cellStyle name="T_Sin Chai" xfId="2289"/>
    <cellStyle name="T_Sin Chai_GVL" xfId="2290"/>
    <cellStyle name="T_Sin Chai_Ke hoach 2010 (theo doi 11-8-2010)" xfId="2291"/>
    <cellStyle name="T_So GTVT" xfId="2292"/>
    <cellStyle name="T_sua chua cham trung bay  mien Bac" xfId="2293"/>
    <cellStyle name="T_SUA NGAY 17_7 IN" xfId="2294"/>
    <cellStyle name="T_TDT + duong(8-5-07)" xfId="2295"/>
    <cellStyle name="T_TH danh muc 08-09 den ngay 30-8-09" xfId="2296"/>
    <cellStyle name="T_Tham dinh du toan mat doong - Ban cho moi21-5" xfId="2297"/>
    <cellStyle name="T_tham_tra_du_toan" xfId="2298"/>
    <cellStyle name="T_Thang 11" xfId="2299"/>
    <cellStyle name="T_THAU CAT" xfId="2300"/>
    <cellStyle name="T_Theo doi CT 135 giai doan 2" xfId="2301"/>
    <cellStyle name="T_Theo doi tien do cong viec Nam 2009" xfId="2302"/>
    <cellStyle name="T_Thiet bi" xfId="2303"/>
    <cellStyle name="T_Thiet bi_Bao cao danh muc cac cong trinh tren dia ban huyen 4-2010" xfId="2304"/>
    <cellStyle name="T_Thiet bi_bieu ke hoach dau thau" xfId="2305"/>
    <cellStyle name="T_Thiet bi_bieu ke hoach dau thau truong mam non SKH" xfId="2306"/>
    <cellStyle name="T_Thiet bi_bieu tong hop lai kh von 2011 gui phong TH-KTDN" xfId="2307"/>
    <cellStyle name="T_Thiet bi_Book1" xfId="2308"/>
    <cellStyle name="T_Thiet bi_Book1_1" xfId="2309"/>
    <cellStyle name="T_Thiet bi_Book1_DTTD chieng chan Tham lai 29-9-2009" xfId="2310"/>
    <cellStyle name="T_Thiet bi_Book1_Ke hoach 2010 (theo doi 11-8-2010)" xfId="2311"/>
    <cellStyle name="T_Thiet bi_Book1_ke hoach dau thau 30-6-2010" xfId="2312"/>
    <cellStyle name="T_Thiet bi_Copy of KH PHAN BO VON ĐỐI ỨNG NAM 2011 (30 TY phuong án gop WB)" xfId="2313"/>
    <cellStyle name="T_Thiet bi_DTTD chieng chan Tham lai 29-9-2009" xfId="2314"/>
    <cellStyle name="T_Thiet bi_Du toan nuoc San Thang (GD2)" xfId="2315"/>
    <cellStyle name="T_Thiet bi_Ke hoach 2010 (theo doi 11-8-2010)" xfId="2316"/>
    <cellStyle name="T_Thiet bi_ke hoach dau thau 30-6-2010" xfId="2317"/>
    <cellStyle name="T_Thiet bi_KH Von 2012 gui BKH 1" xfId="2318"/>
    <cellStyle name="T_Thiet bi_QD ke hoach dau thau" xfId="2319"/>
    <cellStyle name="T_Thiet bi_Ra soat KH von 2011 (Huy-11-11-11)" xfId="2320"/>
    <cellStyle name="T_Thiet bi_tien luong" xfId="2321"/>
    <cellStyle name="T_Thiet bi_Tien luong chuan 01" xfId="2322"/>
    <cellStyle name="T_Thiet bi_tinh toan hoang ha" xfId="2323"/>
    <cellStyle name="T_Thiet bi_Tong von ĐTPT" xfId="2324"/>
    <cellStyle name="T_tien luong" xfId="2325"/>
    <cellStyle name="T_Tien luong chuan 01" xfId="2326"/>
    <cellStyle name="T_tien2004" xfId="2327"/>
    <cellStyle name="T_tien2004_bieu ke hoach dau thau" xfId="2328"/>
    <cellStyle name="T_tien2004_bieu ke hoach dau thau truong mam non SKH" xfId="2329"/>
    <cellStyle name="T_tien2004_bieu tong hop lai kh von 2011 gui phong TH-KTDN" xfId="2330"/>
    <cellStyle name="T_tien2004_Book1" xfId="2331"/>
    <cellStyle name="T_tien2004_Book1_Ke hoach 2010 (theo doi 11-8-2010)" xfId="2332"/>
    <cellStyle name="T_tien2004_Copy of KH PHAN BO VON ĐỐI ỨNG NAM 2011 (30 TY phuong án gop WB)" xfId="2333"/>
    <cellStyle name="T_tien2004_DT tieu hoc diem TDC ban Cho 28-02-09" xfId="2334"/>
    <cellStyle name="T_tien2004_DTTD chieng chan Tham lai 29-9-2009" xfId="2335"/>
    <cellStyle name="T_tien2004_GVL" xfId="2336"/>
    <cellStyle name="T_tien2004_Ke hoach 2010 (theo doi 11-8-2010)" xfId="2337"/>
    <cellStyle name="T_tien2004_ke hoach dau thau 30-6-2010" xfId="2338"/>
    <cellStyle name="T_tien2004_KH Von 2012 gui BKH 1" xfId="2339"/>
    <cellStyle name="T_tien2004_QD ke hoach dau thau" xfId="2340"/>
    <cellStyle name="T_tien2004_Tienluong" xfId="2341"/>
    <cellStyle name="T_tien2004_tinh toan hoang ha" xfId="2342"/>
    <cellStyle name="T_tien2004_Tong von ĐTPT" xfId="2343"/>
    <cellStyle name="T_Tienluong" xfId="2344"/>
    <cellStyle name="T_tinh toan hoang ha" xfId="2345"/>
    <cellStyle name="T_TINH TOAN THUY LUC" xfId="2346"/>
    <cellStyle name="T_TINH TOAN THUY LUC_GVL" xfId="2347"/>
    <cellStyle name="T_TINH TOAN THUY LUC_Ke hoach 2010 (theo doi 11-8-2010)" xfId="2348"/>
    <cellStyle name="T_Tong DT_Then Thau26-09" xfId="2349"/>
    <cellStyle name="T_Tong hop  " xfId="2350"/>
    <cellStyle name="T_Tong hop gia tri" xfId="2351"/>
    <cellStyle name="T_Tong von ĐTPT" xfId="2352"/>
    <cellStyle name="T_TT THUY LUC HUOI DAO DANG" xfId="2353"/>
    <cellStyle name="T_TT THUY LUC HUOI DAO DANG_GVL" xfId="2354"/>
    <cellStyle name="T_TT THUY LUC HUOI DAO DANG_Ke hoach 2010 (theo doi 11-8-2010)" xfId="2355"/>
    <cellStyle name="T_TT.Nam Tam" xfId="2356"/>
    <cellStyle name="T_ÿÿÿÿÿ" xfId="2357"/>
    <cellStyle name="TD1" xfId="2358"/>
    <cellStyle name="tde" xfId="2359"/>
    <cellStyle name="Text Indent A" xfId="2360"/>
    <cellStyle name="Text Indent B" xfId="2361"/>
    <cellStyle name="Text Indent C" xfId="2362"/>
    <cellStyle name="th" xfId="2363"/>
    <cellStyle name="þ_DS cac chau thieu nhi. trung tam" xfId="2364"/>
    <cellStyle name="th_Ra soat KH von 2011 (Huy-11-11-11)" xfId="2365"/>
    <cellStyle name="than" xfId="2366"/>
    <cellStyle name="Thanh" xfId="2367"/>
    <cellStyle name="þ_x001d_ð" xfId="2368"/>
    <cellStyle name="þ_x001d_ð¤_x000c_¯" xfId="2369"/>
    <cellStyle name="þ_x001d_ð¤_x000c_¯þ_x0014__x000d_" xfId="2370"/>
    <cellStyle name="þ_x001d_ð¤_x000c_¯þ_x0014__x000d_¨þU" xfId="2371"/>
    <cellStyle name="þ_x001d_ð¤_x000c_¯þ_x0014__x000d_¨þU_x0001_" xfId="2372"/>
    <cellStyle name="þ_x001d_ð¤_x000c_¯þ_x0014__x000d_¨þU_x0001_À_x0004_" xfId="2373"/>
    <cellStyle name="þ_x001d_ð¤_x000c_¯þ_x0014__x000d_¨þU_x0001_À_x0004_ _x0015__x000f_" xfId="2374"/>
    <cellStyle name="þ_x001d_ð¤_x000c_¯þ_x0014__x000d_¨þU_x0001_À_x0004_ _x0015__x000f__x0001__x0001_" xfId="2375"/>
    <cellStyle name="þ_x001d_ð¤_x000c_¯þ_x0014__x000d_¨þU_x0001_À_x0004_ _x0015__x000f__x0001__x0001_?_x0002_ÿÿÿÿÿÿÿÿÿÿÿÿÿÿÿ¯?(_x0002__x001d__x0017_ ???º%ÿÿÿÿ????_x0006__x0016_??????????????Í!Ë??????????           ?????           ?????????_x000d__x000d_U_x000d_H\D2_x000d_D2\DEMO.MSC_x000d_S;C:\DOS;C:\HANH\D3;C:\HANH\D2;C:\NC_x000d_????????????????????????????????????????????????????????????" xfId="2376"/>
    <cellStyle name="þ_x001d_ð¤_x000c_¯þ_x0014__x000d_¨þU_x0001_À_x0004_ _x0015__x000f__x0001__x0001__bieumau 1" xfId="2377"/>
    <cellStyle name="þ_x001d_ð·" xfId="2378"/>
    <cellStyle name="þ_x001d_ð·_x000c_æþ'_x000d_ßþU_x0001_Ø_x0005_ü_x0014_" xfId="2379"/>
    <cellStyle name="þ_x001d_ð·_x000c_æþ'_x000d_ßþU_x0001_Ø_x0005_ü_x0014__x0007__x0001_" xfId="2380"/>
    <cellStyle name="þ_x001d_ð·_x000c_æþ'_x000d_ßþU_x0001_Ø_x0005_ü_x0014__x0007__x0001__x0001_" xfId="2381"/>
    <cellStyle name="þ_x001d_ð·_x000c_æþ'_x000d_ßþU_x0001_Ø_x0005_ü_x0014__x0007__x0001__x0001_?_x0002_ÿÿÿÿÿÿÿÿÿÿÿÿÿÿÿ¯?(_x0002__x001e__x0016_ ???¼$ÿÿÿÿ????_x0006__x0016_??????????????Í!Ë??????????           ?????           ?????????_x000d_C:\WINDOWS\_x000d_V_x000d_S\TEMP_x000d_NC;C:\NU;C:\VIRUS;_x000d_?????????????????????????????????????????????????????????????????????????????" xfId="2382"/>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383"/>
    <cellStyle name="þ_x001d_ð·_x000c_æþ'_x000d_ßþU_x0001_Ø_x0005_ü_x0014__x0007__x0001__x0001__Bieu KT-XH va von dau tu.xls" xfId="2384"/>
    <cellStyle name="þ_x001d_ðÇ%Uý—&amp;Hý9_x0008_Ÿ s_x000a_" xfId="2385"/>
    <cellStyle name="þ_x001d_ðÇ%Uý—&amp;Hý9_x0008_Ÿ s_x000a__x0007__x0001_" xfId="2386"/>
    <cellStyle name="þ_x001d_ðÇ%Uý—&amp;Hý9_x0008_Ÿ s_x000a__x0007__x0001__x0001_" xfId="2387"/>
    <cellStyle name="þ_x001d_ðÇ%Uý—&amp;Hý9_x0008_Ÿ s_x000a__x0007__x0001__x0001_?_x0002_ÿÿÿÿÿÿÿÿÿÿÿÿÿÿÿ_x0001_(_x0002_—_x000d_€???Î_x001f_ÿÿÿÿ????_x0007_???????????????Í!Ë??????????           ?????           ?????????_x000d_C:\WINDOWS\country.sys_x000d_??????????????????????????????????????????????????????????????????????????????????????????????" xfId="2388"/>
    <cellStyle name="þ_x001d_ðÇ%Uý—&amp;Hý9_x0008_Ÿ s_x000a__x0007__x0001__x0001__GVL" xfId="2389"/>
    <cellStyle name="þ_x001d_ðÇ%Uý—&amp;Hý9_x0008_Ÿ_x0009_s_x000a__x0007__x0001__x0001_" xfId="2517"/>
    <cellStyle name="þ_x001d_ðK_x000c_Fý_x001b__x000d_9ýU_x0001_Ð_x0008_¦)_x0007__x0001__x0001_" xfId="2390"/>
    <cellStyle name="thuong-10" xfId="2391"/>
    <cellStyle name="thuong-11" xfId="2392"/>
    <cellStyle name="Thuyet minh" xfId="2393"/>
    <cellStyle name="thvt" xfId="2394"/>
    <cellStyle name="Tiªu ®Ì" xfId="2395"/>
    <cellStyle name="Tien1" xfId="2396"/>
    <cellStyle name="Tieu_de_2" xfId="2397"/>
    <cellStyle name="Times New Roman" xfId="2398"/>
    <cellStyle name="TiÓu môc" xfId="2399"/>
    <cellStyle name="tit1" xfId="2400"/>
    <cellStyle name="tit2" xfId="2401"/>
    <cellStyle name="tit3" xfId="2402"/>
    <cellStyle name="tit4" xfId="2403"/>
    <cellStyle name="Title" xfId="52" builtinId="15" customBuiltin="1"/>
    <cellStyle name="TNN" xfId="2404"/>
    <cellStyle name="Tongcong" xfId="2405"/>
    <cellStyle name="Total" xfId="53" builtinId="25" customBuiltin="1"/>
    <cellStyle name="trang" xfId="2406"/>
    <cellStyle name="ts" xfId="2407"/>
    <cellStyle name="tt1" xfId="2408"/>
    <cellStyle name="Tusental (0)_pldt" xfId="2409"/>
    <cellStyle name="Tusental_pldt" xfId="2410"/>
    <cellStyle name="UNIDAGSCode" xfId="2411"/>
    <cellStyle name="UNIDAGSCode2" xfId="2412"/>
    <cellStyle name="UNIDAGSCurrency" xfId="2413"/>
    <cellStyle name="UNIDAGSDate" xfId="2414"/>
    <cellStyle name="UNIDAGSPercent" xfId="2415"/>
    <cellStyle name="UNIDAGSPercent2" xfId="2416"/>
    <cellStyle name="ux_3_¼­¿ï-¾È»ê" xfId="2417"/>
    <cellStyle name="Valuta (0)_CALPREZZ" xfId="2547"/>
    <cellStyle name="Valuta_ PESO ELETTR." xfId="2548"/>
    <cellStyle name="VANG1" xfId="2418"/>
    <cellStyle name="viet" xfId="2419"/>
    <cellStyle name="viet2" xfId="2420"/>
    <cellStyle name="VN new romanNormal" xfId="2421"/>
    <cellStyle name="Vn Time 13" xfId="2422"/>
    <cellStyle name="Vn Time 14" xfId="2423"/>
    <cellStyle name="VN time new roman" xfId="2424"/>
    <cellStyle name="vn_time" xfId="2425"/>
    <cellStyle name="vnbo" xfId="2426"/>
    <cellStyle name="vnhead1" xfId="2427"/>
    <cellStyle name="vnhead2" xfId="2428"/>
    <cellStyle name="vnhead3" xfId="2429"/>
    <cellStyle name="vnhead4" xfId="2430"/>
    <cellStyle name="vntxt1" xfId="2431"/>
    <cellStyle name="vntxt2" xfId="2432"/>
    <cellStyle name="W?hrung [0]_35ERI8T2gbIEMixb4v26icuOo" xfId="2433"/>
    <cellStyle name="W?hrung_35ERI8T2gbIEMixb4v26icuOo" xfId="2434"/>
    <cellStyle name="Währung [0]_68574_Materialbedarfsliste" xfId="2436"/>
    <cellStyle name="Währung_68574_Materialbedarfsliste" xfId="2437"/>
    <cellStyle name="Walutowy [0]_Invoices2001Slovakia" xfId="2438"/>
    <cellStyle name="Walutowy_Invoices2001Slovakia" xfId="2439"/>
    <cellStyle name="Warning Text" xfId="54" builtinId="11" customBuiltin="1"/>
    <cellStyle name="wrap" xfId="2440"/>
    <cellStyle name="Wไhrung [0]_35ERI8T2gbIEMixb4v26icuOo" xfId="2441"/>
    <cellStyle name="Wไhrung_35ERI8T2gbIEMixb4v26icuOo" xfId="2442"/>
    <cellStyle name="xan1" xfId="2443"/>
    <cellStyle name="xuan" xfId="2444"/>
    <cellStyle name="y" xfId="2445"/>
    <cellStyle name="Ý kh¸c_B¶ng 1 (2)" xfId="2446"/>
    <cellStyle name="Zeilenebene_1_主营业务利润明细表" xfId="2447"/>
    <cellStyle name="センター" xfId="2451"/>
    <cellStyle name="เครื่องหมายสกุลเงิน [0]_FTC_OFFER" xfId="2448"/>
    <cellStyle name="เครื่องหมายสกุลเงิน_FTC_OFFER" xfId="2449"/>
    <cellStyle name="ปกติ_FTC_OFFER" xfId="2450"/>
    <cellStyle name=" [0.00]_ Att. 1- Cover" xfId="2508"/>
    <cellStyle name="_ Att. 1- Cover" xfId="2509"/>
    <cellStyle name="?_ Att. 1- Cover" xfId="2510"/>
    <cellStyle name="똿뗦먛귟 [0.00]_PRODUCT DETAIL Q1" xfId="2452"/>
    <cellStyle name="똿뗦먛귟_PRODUCT DETAIL Q1" xfId="2453"/>
    <cellStyle name="믅됞 [0.00]_PRODUCT DETAIL Q1" xfId="2454"/>
    <cellStyle name="믅됞_PRODUCT DETAIL Q1" xfId="2455"/>
    <cellStyle name="백분율_††††† " xfId="2456"/>
    <cellStyle name="뷭?_BOOKSHIP" xfId="2457"/>
    <cellStyle name="쉼표 [0]_2001 Target monthly" xfId="2458"/>
    <cellStyle name="안건회계법인" xfId="2459"/>
    <cellStyle name="콤마 [ - 유형1" xfId="2467"/>
    <cellStyle name="콤마 [ - 유형2" xfId="2468"/>
    <cellStyle name="콤마 [ - 유형3" xfId="2469"/>
    <cellStyle name="콤마 [ - 유형4" xfId="2470"/>
    <cellStyle name="콤마 [ - 유형5" xfId="2471"/>
    <cellStyle name="콤마 [ - 유형6" xfId="2472"/>
    <cellStyle name="콤마 [ - 유형7" xfId="2473"/>
    <cellStyle name="콤마 [ - 유형8" xfId="2474"/>
    <cellStyle name="콤마 [0]_ 비목별 월별기술 " xfId="2475"/>
    <cellStyle name="콤마_ 비목별 월별기술 " xfId="2476"/>
    <cellStyle name="통화 [0]_††††† " xfId="2477"/>
    <cellStyle name="통화_††††† " xfId="2478"/>
    <cellStyle name="표준_ 97년 경영분석(안)" xfId="2479"/>
    <cellStyle name="표줠_Sheet1_1_총괄표 (수출입) (2)" xfId="2480"/>
    <cellStyle name="一般_00Q3902REV.1" xfId="2460"/>
    <cellStyle name="千位[0]_pldt" xfId="2461"/>
    <cellStyle name="千位_pldt" xfId="2462"/>
    <cellStyle name="千位分隔_PLDT" xfId="2463"/>
    <cellStyle name="千分位[0]_00Q3902REV.1" xfId="2464"/>
    <cellStyle name="千分位_00Q3902REV.1" xfId="2465"/>
    <cellStyle name="后继超级链接_销售公司-2002年报表体系（12.21）" xfId="2466"/>
    <cellStyle name="已瀏覽過的超連結" xfId="2481"/>
    <cellStyle name="常?_Sales Forecast - TCLVN" xfId="2482"/>
    <cellStyle name="常规_4403-200312" xfId="2483"/>
    <cellStyle name="桁区切り [0.00]_††††† " xfId="2484"/>
    <cellStyle name="桁区切り_††††† " xfId="2485"/>
    <cellStyle name="標準_#265_Rebates and Pricing" xfId="2486"/>
    <cellStyle name="貨幣 [0]_00Q3902REV.1" xfId="2487"/>
    <cellStyle name="貨幣[0]_BRE" xfId="2488"/>
    <cellStyle name="貨幣_00Q3902REV.1" xfId="2489"/>
    <cellStyle name="超级链接_销售公司-2002年报表体系（12.21）" xfId="2490"/>
    <cellStyle name="超連結" xfId="2491"/>
    <cellStyle name="超連結_x000f_" xfId="2492"/>
    <cellStyle name="超連結_x000d_" xfId="2493"/>
    <cellStyle name="超連結??汸" xfId="2494"/>
    <cellStyle name="超連結?w?" xfId="2495"/>
    <cellStyle name="超連結?潒?" xfId="2496"/>
    <cellStyle name="超連結♇⹡汸" xfId="2497"/>
    <cellStyle name="超連結⁷潒慭" xfId="2498"/>
    <cellStyle name="超連結敎w慭" xfId="2499"/>
    <cellStyle name="通貨 [0.00]_††††† " xfId="2500"/>
    <cellStyle name="通貨_††††† " xfId="2501"/>
    <cellStyle name="隨後的超連結" xfId="2502"/>
    <cellStyle name="隨後的超連結n_x0003_" xfId="2503"/>
    <cellStyle name="隨後的超連結n汸s?呃L" xfId="2504"/>
    <cellStyle name="隨後的超連結n汸s䱘呃L" xfId="2505"/>
    <cellStyle name="隨後的超連結s?呃L?R" xfId="2506"/>
    <cellStyle name="隨後的超連結s䱘呃L䄀R" xfId="250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95306</xdr:colOff>
      <xdr:row>3</xdr:row>
      <xdr:rowOff>9525</xdr:rowOff>
    </xdr:from>
    <xdr:to>
      <xdr:col>10</xdr:col>
      <xdr:colOff>381036</xdr:colOff>
      <xdr:row>3</xdr:row>
      <xdr:rowOff>9525</xdr:rowOff>
    </xdr:to>
    <xdr:cxnSp macro="">
      <xdr:nvCxnSpPr>
        <xdr:cNvPr id="3" name="Straight Connector 2"/>
        <xdr:cNvCxnSpPr/>
      </xdr:nvCxnSpPr>
      <xdr:spPr>
        <a:xfrm>
          <a:off x="5725639" y="824442"/>
          <a:ext cx="187323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169328</xdr:colOff>
      <xdr:row>2</xdr:row>
      <xdr:rowOff>296336</xdr:rowOff>
    </xdr:from>
    <xdr:to>
      <xdr:col>19</xdr:col>
      <xdr:colOff>275154</xdr:colOff>
      <xdr:row>2</xdr:row>
      <xdr:rowOff>296336</xdr:rowOff>
    </xdr:to>
    <xdr:cxnSp macro="">
      <xdr:nvCxnSpPr>
        <xdr:cNvPr id="2" name="Straight Connector 1"/>
        <xdr:cNvCxnSpPr/>
      </xdr:nvCxnSpPr>
      <xdr:spPr>
        <a:xfrm>
          <a:off x="8315325" y="867836"/>
          <a:ext cx="800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169328</xdr:colOff>
      <xdr:row>2</xdr:row>
      <xdr:rowOff>296336</xdr:rowOff>
    </xdr:from>
    <xdr:to>
      <xdr:col>19</xdr:col>
      <xdr:colOff>275154</xdr:colOff>
      <xdr:row>2</xdr:row>
      <xdr:rowOff>296336</xdr:rowOff>
    </xdr:to>
    <xdr:cxnSp macro="">
      <xdr:nvCxnSpPr>
        <xdr:cNvPr id="3" name="Straight Connector 2"/>
        <xdr:cNvCxnSpPr/>
      </xdr:nvCxnSpPr>
      <xdr:spPr>
        <a:xfrm>
          <a:off x="8315325" y="867836"/>
          <a:ext cx="800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571499</xdr:colOff>
      <xdr:row>3</xdr:row>
      <xdr:rowOff>3</xdr:rowOff>
    </xdr:from>
    <xdr:to>
      <xdr:col>13</xdr:col>
      <xdr:colOff>773205</xdr:colOff>
      <xdr:row>3</xdr:row>
      <xdr:rowOff>3</xdr:rowOff>
    </xdr:to>
    <xdr:cxnSp macro="">
      <xdr:nvCxnSpPr>
        <xdr:cNvPr id="3" name="Straight Connector 2"/>
        <xdr:cNvCxnSpPr/>
      </xdr:nvCxnSpPr>
      <xdr:spPr>
        <a:xfrm>
          <a:off x="5759823" y="840444"/>
          <a:ext cx="44151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333381</xdr:colOff>
      <xdr:row>3</xdr:row>
      <xdr:rowOff>11906</xdr:rowOff>
    </xdr:from>
    <xdr:to>
      <xdr:col>10</xdr:col>
      <xdr:colOff>59579</xdr:colOff>
      <xdr:row>3</xdr:row>
      <xdr:rowOff>11906</xdr:rowOff>
    </xdr:to>
    <xdr:cxnSp macro="">
      <xdr:nvCxnSpPr>
        <xdr:cNvPr id="2" name="Straight Connector 1"/>
        <xdr:cNvCxnSpPr/>
      </xdr:nvCxnSpPr>
      <xdr:spPr>
        <a:xfrm>
          <a:off x="5476881" y="831056"/>
          <a:ext cx="22884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UY%20DUNG/Desktop/gui%20Nam/Bieu%20KH%20dau%20tu%202024_V05.11.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UY%20DUNG/Documents/Zalo%20Received%20Files/PHU%20LUC%20BC%20th&#225;ng%2016.10.2023%20ptc%20h&#226;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QUANG/NAM%202017/Th&#225;ng%2010/HO&#192;N%20CH&#7880;NH%20KH%202018/NGUYEN/CONG%20VIEC%20NAM%202015/QUY%20II/Thang%206/XDKH%202016/H&#432;&#7899;ng%20d&#7851;n%20&#273;&#7847;u%20t&#432;%202016%20(IN%2024-6)/Bieu_m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2023"/>
      <sheetName val="CDT 2023"/>
      <sheetName val="NSDP 2023"/>
      <sheetName val="NSTW 2023"/>
      <sheetName val="MTQG_2023"/>
      <sheetName val="ODA"/>
      <sheetName val="TH KH 2024"/>
      <sheetName val="NSTW_2024"/>
      <sheetName val="1. MTQG"/>
      <sheetName val="2.MTQG"/>
      <sheetName val="3.MTQG"/>
      <sheetName val="Bieu Chi tiet CTMTQG"/>
      <sheetName val="ODA_2024"/>
      <sheetName val="NSDP_2024"/>
      <sheetName val="De an_2024"/>
      <sheetName val="Key"/>
    </sheetNames>
    <sheetDataSet>
      <sheetData sheetId="0">
        <row r="3">
          <cell r="A3" t="str">
            <v>(Kèm theo Báo cáo số:                 /BC-UBND ngày            /11/2023 của Ủy ban nhân dân tỉnh Lai Châu)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Tổng"/>
      <sheetName val="NSĐP"/>
      <sheetName val="NSTW"/>
      <sheetName val="2b"/>
      <sheetName val="2c"/>
      <sheetName val="MTQG"/>
      <sheetName val="CKGN"/>
    </sheetNames>
    <sheetDataSet>
      <sheetData sheetId="0" refreshError="1"/>
      <sheetData sheetId="1" refreshError="1">
        <row r="16">
          <cell r="N16">
            <v>162571</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1 NSĐP"/>
      <sheetName val="Bieu1TH TW"/>
      <sheetName val="Bieu12TH"/>
      <sheetName val="Bieu13TWKH"/>
      <sheetName val="Bieu 4aODAKH NSNN"/>
      <sheetName val="Bieu4bODAKH NSNN (2)"/>
      <sheetName val="Bieu2THDP"/>
      <sheetName val="Bieu15THDA"/>
      <sheetName val="Bieu7HTMT"/>
      <sheetName val="Bieu8ungNSNN"/>
      <sheetName val="Bieu9Nợ đọng"/>
      <sheetName val="Bieu10THTPCP"/>
      <sheetName val="Bieu11TPCP"/>
      <sheetName val="Bieu12ungTPCP"/>
      <sheetName val="Bieu13NoTPCP"/>
      <sheetName val="Bieu14PPP"/>
      <sheetName val="CQQLCT - bieu 1"/>
      <sheetName val="CQQLCT - bieu 2"/>
      <sheetName val="Biểu 16 CQ thuc hien"/>
    </sheetNames>
    <sheetDataSet>
      <sheetData sheetId="0"/>
      <sheetData sheetId="1"/>
      <sheetData sheetId="2"/>
      <sheetData sheetId="3"/>
      <sheetData sheetId="4">
        <row r="4">
          <cell r="A4" t="str">
            <v>(Biểu mẫu kèm theo văn bản số             /SKHĐT-TH ngày         tháng 6 năm 2015)</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G358"/>
  <sheetViews>
    <sheetView zoomScale="55" zoomScaleNormal="55" workbookViewId="0">
      <selection activeCell="H18" sqref="H18"/>
    </sheetView>
  </sheetViews>
  <sheetFormatPr defaultRowHeight="18.75"/>
  <cols>
    <col min="1" max="1" width="5.140625" style="72" customWidth="1"/>
    <col min="2" max="2" width="24" style="73" customWidth="1"/>
    <col min="3" max="3" width="7.7109375" style="74" customWidth="1"/>
    <col min="4" max="4" width="9" style="74" customWidth="1"/>
    <col min="5" max="7" width="9.140625" style="74" customWidth="1"/>
    <col min="8" max="8" width="10.140625" style="74" customWidth="1"/>
    <col min="9" max="9" width="10.7109375" style="75" customWidth="1"/>
    <col min="10" max="10" width="10" style="75" customWidth="1"/>
    <col min="11" max="11" width="9.42578125" style="75" customWidth="1"/>
    <col min="12" max="13" width="10.7109375" style="75" customWidth="1"/>
    <col min="14" max="14" width="9.28515625" style="75" customWidth="1"/>
    <col min="15" max="19" width="10.7109375" style="75" customWidth="1"/>
    <col min="20" max="20" width="10.42578125" style="75" customWidth="1"/>
    <col min="21" max="23" width="8.85546875" style="75" customWidth="1"/>
    <col min="24" max="25" width="10.140625" style="75" customWidth="1"/>
    <col min="26" max="28" width="9.5703125" style="75" customWidth="1"/>
    <col min="29" max="29" width="10.140625" style="75" customWidth="1"/>
    <col min="30" max="34" width="10.140625" style="75" hidden="1" customWidth="1"/>
    <col min="35" max="35" width="10.140625" style="75" customWidth="1"/>
    <col min="36" max="38" width="9.5703125" style="75" customWidth="1"/>
    <col min="39" max="39" width="10.140625" style="75" customWidth="1"/>
    <col min="40" max="40" width="10.42578125" style="75" hidden="1" customWidth="1"/>
    <col min="41" max="43" width="8.85546875" style="75" hidden="1" customWidth="1"/>
    <col min="44" max="45" width="10.140625" style="75" hidden="1" customWidth="1"/>
    <col min="46" max="47" width="9.85546875" style="75" hidden="1" customWidth="1"/>
    <col min="48" max="48" width="12.5703125" style="75" hidden="1" customWidth="1"/>
    <col min="49" max="49" width="9.85546875" style="75" hidden="1" customWidth="1"/>
    <col min="50" max="50" width="12.5703125" style="75" hidden="1" customWidth="1"/>
    <col min="51" max="51" width="10.140625" style="75" hidden="1" customWidth="1"/>
    <col min="52" max="52" width="10.140625" style="75" customWidth="1"/>
    <col min="53" max="54" width="9.85546875" style="75" customWidth="1"/>
    <col min="55" max="55" width="12.5703125" style="75" customWidth="1"/>
    <col min="56" max="56" width="9.85546875" style="75" customWidth="1"/>
    <col min="57" max="57" width="12.5703125" style="75" customWidth="1"/>
    <col min="58" max="58" width="10.140625" style="75" customWidth="1"/>
    <col min="59" max="59" width="9.42578125" style="75" customWidth="1"/>
    <col min="60" max="16384" width="9.140625" style="40"/>
  </cols>
  <sheetData>
    <row r="1" spans="1:59" s="39" customFormat="1" ht="34.5" customHeight="1">
      <c r="A1" s="759" t="s">
        <v>133</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c r="AO1" s="759"/>
      <c r="AP1" s="759"/>
      <c r="AQ1" s="759"/>
      <c r="AR1" s="759"/>
      <c r="AS1" s="759"/>
      <c r="AT1" s="759"/>
      <c r="AU1" s="759"/>
      <c r="AV1" s="759"/>
      <c r="AW1" s="759"/>
      <c r="AX1" s="759"/>
      <c r="AY1" s="759"/>
      <c r="AZ1" s="759"/>
      <c r="BA1" s="759"/>
      <c r="BB1" s="759"/>
      <c r="BC1" s="759"/>
      <c r="BD1" s="759"/>
      <c r="BE1" s="759"/>
      <c r="BF1" s="759"/>
      <c r="BG1" s="759"/>
    </row>
    <row r="2" spans="1:59" s="39" customFormat="1" ht="34.5" customHeight="1">
      <c r="A2" s="760" t="s">
        <v>141</v>
      </c>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c r="AH2" s="760"/>
      <c r="AI2" s="760"/>
      <c r="AJ2" s="760"/>
      <c r="AK2" s="760"/>
      <c r="AL2" s="760"/>
      <c r="AM2" s="760"/>
      <c r="AN2" s="760"/>
      <c r="AO2" s="760"/>
      <c r="AP2" s="760"/>
      <c r="AQ2" s="760"/>
      <c r="AR2" s="760"/>
      <c r="AS2" s="760"/>
      <c r="AT2" s="760"/>
      <c r="AU2" s="760"/>
      <c r="AV2" s="760"/>
      <c r="AW2" s="760"/>
      <c r="AX2" s="760"/>
      <c r="AY2" s="760"/>
      <c r="AZ2" s="760"/>
      <c r="BA2" s="760"/>
      <c r="BB2" s="760"/>
      <c r="BC2" s="760"/>
      <c r="BD2" s="760"/>
      <c r="BE2" s="760"/>
      <c r="BF2" s="760"/>
      <c r="BG2" s="760"/>
    </row>
    <row r="3" spans="1:59" ht="33.75" customHeight="1">
      <c r="A3" s="761" t="s">
        <v>50</v>
      </c>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c r="AY3" s="761"/>
      <c r="AZ3" s="761"/>
      <c r="BA3" s="761"/>
      <c r="BB3" s="761"/>
      <c r="BC3" s="761"/>
      <c r="BD3" s="761"/>
      <c r="BE3" s="761"/>
      <c r="BF3" s="761"/>
      <c r="BG3" s="761"/>
    </row>
    <row r="4" spans="1:59" ht="35.25" customHeight="1">
      <c r="A4" s="762" t="str">
        <f>'Bieu 01_NSTW'!A3:AG3</f>
        <v xml:space="preserve">(Kèm theo Quyết định số:           /QĐ-UBND ngày        tháng 12 năm 2023 của UBND thành phố Lai Châu) </v>
      </c>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762"/>
      <c r="AX4" s="762"/>
      <c r="AY4" s="762"/>
      <c r="AZ4" s="762"/>
      <c r="BA4" s="762"/>
      <c r="BB4" s="762"/>
      <c r="BC4" s="762"/>
      <c r="BD4" s="762"/>
      <c r="BE4" s="762"/>
      <c r="BF4" s="762"/>
      <c r="BG4" s="762"/>
    </row>
    <row r="5" spans="1:59" s="41" customFormat="1" ht="35.25" customHeight="1">
      <c r="A5" s="763" t="s">
        <v>21</v>
      </c>
      <c r="B5" s="763"/>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3"/>
      <c r="AZ5" s="763"/>
      <c r="BA5" s="763"/>
      <c r="BB5" s="763"/>
      <c r="BC5" s="763"/>
      <c r="BD5" s="763"/>
      <c r="BE5" s="763"/>
      <c r="BF5" s="763"/>
      <c r="BG5" s="763"/>
    </row>
    <row r="6" spans="1:59" s="42" customFormat="1" ht="48.75" customHeight="1">
      <c r="A6" s="755" t="s">
        <v>0</v>
      </c>
      <c r="B6" s="755" t="s">
        <v>1</v>
      </c>
      <c r="C6" s="755" t="s">
        <v>2</v>
      </c>
      <c r="D6" s="755" t="s">
        <v>3</v>
      </c>
      <c r="E6" s="755" t="s">
        <v>6</v>
      </c>
      <c r="F6" s="755" t="s">
        <v>51</v>
      </c>
      <c r="G6" s="755" t="s">
        <v>52</v>
      </c>
      <c r="H6" s="727" t="s">
        <v>53</v>
      </c>
      <c r="I6" s="728"/>
      <c r="J6" s="728"/>
      <c r="K6" s="728"/>
      <c r="L6" s="728"/>
      <c r="M6" s="729"/>
      <c r="N6" s="727" t="s">
        <v>54</v>
      </c>
      <c r="O6" s="728"/>
      <c r="P6" s="728"/>
      <c r="Q6" s="728"/>
      <c r="R6" s="728"/>
      <c r="S6" s="729"/>
      <c r="T6" s="745" t="s">
        <v>55</v>
      </c>
      <c r="U6" s="764"/>
      <c r="V6" s="764"/>
      <c r="W6" s="764"/>
      <c r="X6" s="764"/>
      <c r="Y6" s="745" t="s">
        <v>36</v>
      </c>
      <c r="Z6" s="764"/>
      <c r="AA6" s="764"/>
      <c r="AB6" s="764"/>
      <c r="AC6" s="764"/>
      <c r="AD6" s="749" t="s">
        <v>56</v>
      </c>
      <c r="AE6" s="753"/>
      <c r="AF6" s="753"/>
      <c r="AG6" s="753"/>
      <c r="AH6" s="750"/>
      <c r="AI6" s="749" t="s">
        <v>57</v>
      </c>
      <c r="AJ6" s="753"/>
      <c r="AK6" s="753"/>
      <c r="AL6" s="753"/>
      <c r="AM6" s="750"/>
      <c r="AN6" s="745" t="s">
        <v>58</v>
      </c>
      <c r="AO6" s="764"/>
      <c r="AP6" s="764"/>
      <c r="AQ6" s="764"/>
      <c r="AR6" s="764"/>
      <c r="AS6" s="749" t="s">
        <v>59</v>
      </c>
      <c r="AT6" s="753"/>
      <c r="AU6" s="753"/>
      <c r="AV6" s="753"/>
      <c r="AW6" s="753"/>
      <c r="AX6" s="753"/>
      <c r="AY6" s="750"/>
      <c r="AZ6" s="749" t="s">
        <v>60</v>
      </c>
      <c r="BA6" s="753"/>
      <c r="BB6" s="753"/>
      <c r="BC6" s="753"/>
      <c r="BD6" s="753"/>
      <c r="BE6" s="753"/>
      <c r="BF6" s="750"/>
      <c r="BG6" s="755" t="s">
        <v>5</v>
      </c>
    </row>
    <row r="7" spans="1:59" s="42" customFormat="1" ht="29.25" customHeight="1">
      <c r="A7" s="756"/>
      <c r="B7" s="756"/>
      <c r="C7" s="756"/>
      <c r="D7" s="756"/>
      <c r="E7" s="756"/>
      <c r="F7" s="756"/>
      <c r="G7" s="756"/>
      <c r="H7" s="721" t="s">
        <v>37</v>
      </c>
      <c r="I7" s="721" t="s">
        <v>38</v>
      </c>
      <c r="J7" s="721"/>
      <c r="K7" s="721"/>
      <c r="L7" s="721"/>
      <c r="M7" s="721"/>
      <c r="N7" s="721" t="s">
        <v>37</v>
      </c>
      <c r="O7" s="721" t="s">
        <v>38</v>
      </c>
      <c r="P7" s="721"/>
      <c r="Q7" s="721"/>
      <c r="R7" s="721"/>
      <c r="S7" s="721"/>
      <c r="T7" s="764"/>
      <c r="U7" s="764"/>
      <c r="V7" s="764"/>
      <c r="W7" s="764"/>
      <c r="X7" s="764"/>
      <c r="Y7" s="764"/>
      <c r="Z7" s="764"/>
      <c r="AA7" s="764"/>
      <c r="AB7" s="764"/>
      <c r="AC7" s="764"/>
      <c r="AD7" s="751"/>
      <c r="AE7" s="754"/>
      <c r="AF7" s="754"/>
      <c r="AG7" s="754"/>
      <c r="AH7" s="752"/>
      <c r="AI7" s="751"/>
      <c r="AJ7" s="754"/>
      <c r="AK7" s="754"/>
      <c r="AL7" s="754"/>
      <c r="AM7" s="752"/>
      <c r="AN7" s="764"/>
      <c r="AO7" s="764"/>
      <c r="AP7" s="764"/>
      <c r="AQ7" s="764"/>
      <c r="AR7" s="764"/>
      <c r="AS7" s="751"/>
      <c r="AT7" s="754"/>
      <c r="AU7" s="754"/>
      <c r="AV7" s="754"/>
      <c r="AW7" s="754"/>
      <c r="AX7" s="754"/>
      <c r="AY7" s="752"/>
      <c r="AZ7" s="751"/>
      <c r="BA7" s="754"/>
      <c r="BB7" s="754"/>
      <c r="BC7" s="754"/>
      <c r="BD7" s="754"/>
      <c r="BE7" s="754"/>
      <c r="BF7" s="752"/>
      <c r="BG7" s="756"/>
    </row>
    <row r="8" spans="1:59" s="42" customFormat="1" ht="30.75" customHeight="1">
      <c r="A8" s="756"/>
      <c r="B8" s="756"/>
      <c r="C8" s="756"/>
      <c r="D8" s="756"/>
      <c r="E8" s="756"/>
      <c r="F8" s="756"/>
      <c r="G8" s="756"/>
      <c r="H8" s="721"/>
      <c r="I8" s="721" t="s">
        <v>39</v>
      </c>
      <c r="J8" s="741" t="s">
        <v>40</v>
      </c>
      <c r="K8" s="741"/>
      <c r="L8" s="741"/>
      <c r="M8" s="741"/>
      <c r="N8" s="721"/>
      <c r="O8" s="721" t="s">
        <v>39</v>
      </c>
      <c r="P8" s="741" t="s">
        <v>40</v>
      </c>
      <c r="Q8" s="741"/>
      <c r="R8" s="741"/>
      <c r="S8" s="741"/>
      <c r="T8" s="721" t="s">
        <v>39</v>
      </c>
      <c r="U8" s="741" t="s">
        <v>40</v>
      </c>
      <c r="V8" s="741"/>
      <c r="W8" s="741"/>
      <c r="X8" s="741"/>
      <c r="Y8" s="721" t="s">
        <v>39</v>
      </c>
      <c r="Z8" s="741" t="s">
        <v>40</v>
      </c>
      <c r="AA8" s="741"/>
      <c r="AB8" s="741"/>
      <c r="AC8" s="741"/>
      <c r="AD8" s="721" t="s">
        <v>39</v>
      </c>
      <c r="AE8" s="741" t="s">
        <v>40</v>
      </c>
      <c r="AF8" s="741"/>
      <c r="AG8" s="741"/>
      <c r="AH8" s="741"/>
      <c r="AI8" s="721" t="s">
        <v>39</v>
      </c>
      <c r="AJ8" s="741" t="s">
        <v>40</v>
      </c>
      <c r="AK8" s="741"/>
      <c r="AL8" s="741"/>
      <c r="AM8" s="741"/>
      <c r="AN8" s="721" t="s">
        <v>39</v>
      </c>
      <c r="AO8" s="741" t="s">
        <v>40</v>
      </c>
      <c r="AP8" s="741"/>
      <c r="AQ8" s="741"/>
      <c r="AR8" s="741"/>
      <c r="AS8" s="721" t="s">
        <v>39</v>
      </c>
      <c r="AT8" s="741" t="s">
        <v>40</v>
      </c>
      <c r="AU8" s="741"/>
      <c r="AV8" s="741"/>
      <c r="AW8" s="741"/>
      <c r="AX8" s="741"/>
      <c r="AY8" s="741"/>
      <c r="AZ8" s="721" t="s">
        <v>39</v>
      </c>
      <c r="BA8" s="741" t="s">
        <v>40</v>
      </c>
      <c r="BB8" s="741"/>
      <c r="BC8" s="741"/>
      <c r="BD8" s="741"/>
      <c r="BE8" s="741"/>
      <c r="BF8" s="741"/>
      <c r="BG8" s="756"/>
    </row>
    <row r="9" spans="1:59" s="42" customFormat="1" ht="30.75" customHeight="1">
      <c r="A9" s="756"/>
      <c r="B9" s="756"/>
      <c r="C9" s="756"/>
      <c r="D9" s="756"/>
      <c r="E9" s="756"/>
      <c r="F9" s="756"/>
      <c r="G9" s="756"/>
      <c r="H9" s="721"/>
      <c r="I9" s="721"/>
      <c r="J9" s="745" t="s">
        <v>61</v>
      </c>
      <c r="K9" s="745"/>
      <c r="L9" s="721" t="s">
        <v>62</v>
      </c>
      <c r="M9" s="721"/>
      <c r="N9" s="721"/>
      <c r="O9" s="721"/>
      <c r="P9" s="749" t="s">
        <v>61</v>
      </c>
      <c r="Q9" s="750"/>
      <c r="R9" s="721" t="s">
        <v>62</v>
      </c>
      <c r="S9" s="721"/>
      <c r="T9" s="721"/>
      <c r="U9" s="745" t="s">
        <v>41</v>
      </c>
      <c r="V9" s="745"/>
      <c r="W9" s="745"/>
      <c r="X9" s="721" t="s">
        <v>42</v>
      </c>
      <c r="Y9" s="721"/>
      <c r="Z9" s="745" t="s">
        <v>41</v>
      </c>
      <c r="AA9" s="745"/>
      <c r="AB9" s="745"/>
      <c r="AC9" s="721" t="s">
        <v>42</v>
      </c>
      <c r="AD9" s="721"/>
      <c r="AE9" s="745" t="s">
        <v>41</v>
      </c>
      <c r="AF9" s="745"/>
      <c r="AG9" s="745"/>
      <c r="AH9" s="721" t="s">
        <v>42</v>
      </c>
      <c r="AI9" s="721"/>
      <c r="AJ9" s="745" t="s">
        <v>41</v>
      </c>
      <c r="AK9" s="745"/>
      <c r="AL9" s="745"/>
      <c r="AM9" s="721" t="s">
        <v>42</v>
      </c>
      <c r="AN9" s="721"/>
      <c r="AO9" s="745" t="s">
        <v>41</v>
      </c>
      <c r="AP9" s="745"/>
      <c r="AQ9" s="745"/>
      <c r="AR9" s="721" t="s">
        <v>42</v>
      </c>
      <c r="AS9" s="721"/>
      <c r="AT9" s="746" t="s">
        <v>41</v>
      </c>
      <c r="AU9" s="747"/>
      <c r="AV9" s="747"/>
      <c r="AW9" s="747"/>
      <c r="AX9" s="748"/>
      <c r="AY9" s="721" t="s">
        <v>42</v>
      </c>
      <c r="AZ9" s="721"/>
      <c r="BA9" s="746" t="s">
        <v>41</v>
      </c>
      <c r="BB9" s="747"/>
      <c r="BC9" s="747"/>
      <c r="BD9" s="747"/>
      <c r="BE9" s="748"/>
      <c r="BF9" s="721" t="s">
        <v>42</v>
      </c>
      <c r="BG9" s="756"/>
    </row>
    <row r="10" spans="1:59" s="42" customFormat="1" ht="32.25" customHeight="1">
      <c r="A10" s="756"/>
      <c r="B10" s="756"/>
      <c r="C10" s="756"/>
      <c r="D10" s="756"/>
      <c r="E10" s="756"/>
      <c r="F10" s="756"/>
      <c r="G10" s="756"/>
      <c r="H10" s="721"/>
      <c r="I10" s="721"/>
      <c r="J10" s="745"/>
      <c r="K10" s="745"/>
      <c r="L10" s="721"/>
      <c r="M10" s="721"/>
      <c r="N10" s="721"/>
      <c r="O10" s="721"/>
      <c r="P10" s="751"/>
      <c r="Q10" s="752"/>
      <c r="R10" s="721"/>
      <c r="S10" s="721"/>
      <c r="T10" s="721"/>
      <c r="U10" s="721" t="s">
        <v>4</v>
      </c>
      <c r="V10" s="721" t="s">
        <v>43</v>
      </c>
      <c r="W10" s="721"/>
      <c r="X10" s="721"/>
      <c r="Y10" s="721"/>
      <c r="Z10" s="721" t="s">
        <v>4</v>
      </c>
      <c r="AA10" s="721" t="s">
        <v>43</v>
      </c>
      <c r="AB10" s="721"/>
      <c r="AC10" s="721"/>
      <c r="AD10" s="721"/>
      <c r="AE10" s="721" t="s">
        <v>4</v>
      </c>
      <c r="AF10" s="721" t="s">
        <v>43</v>
      </c>
      <c r="AG10" s="721"/>
      <c r="AH10" s="721"/>
      <c r="AI10" s="721"/>
      <c r="AJ10" s="721" t="s">
        <v>4</v>
      </c>
      <c r="AK10" s="721" t="s">
        <v>43</v>
      </c>
      <c r="AL10" s="721"/>
      <c r="AM10" s="721"/>
      <c r="AN10" s="721"/>
      <c r="AO10" s="721" t="s">
        <v>4</v>
      </c>
      <c r="AP10" s="721" t="s">
        <v>43</v>
      </c>
      <c r="AQ10" s="721"/>
      <c r="AR10" s="721"/>
      <c r="AS10" s="721"/>
      <c r="AT10" s="721" t="s">
        <v>4</v>
      </c>
      <c r="AU10" s="721" t="s">
        <v>43</v>
      </c>
      <c r="AV10" s="721"/>
      <c r="AW10" s="721"/>
      <c r="AX10" s="721"/>
      <c r="AY10" s="721"/>
      <c r="AZ10" s="721"/>
      <c r="BA10" s="721" t="s">
        <v>4</v>
      </c>
      <c r="BB10" s="721" t="s">
        <v>43</v>
      </c>
      <c r="BC10" s="721"/>
      <c r="BD10" s="721"/>
      <c r="BE10" s="721"/>
      <c r="BF10" s="721"/>
      <c r="BG10" s="756"/>
    </row>
    <row r="11" spans="1:59" s="42" customFormat="1" ht="30" customHeight="1">
      <c r="A11" s="756"/>
      <c r="B11" s="756"/>
      <c r="C11" s="756"/>
      <c r="D11" s="756"/>
      <c r="E11" s="756"/>
      <c r="F11" s="756"/>
      <c r="G11" s="756"/>
      <c r="H11" s="721"/>
      <c r="I11" s="721"/>
      <c r="J11" s="721" t="s">
        <v>4</v>
      </c>
      <c r="K11" s="721" t="s">
        <v>44</v>
      </c>
      <c r="L11" s="721" t="s">
        <v>45</v>
      </c>
      <c r="M11" s="721" t="s">
        <v>46</v>
      </c>
      <c r="N11" s="721"/>
      <c r="O11" s="721"/>
      <c r="P11" s="721" t="s">
        <v>4</v>
      </c>
      <c r="Q11" s="721" t="s">
        <v>44</v>
      </c>
      <c r="R11" s="721" t="s">
        <v>45</v>
      </c>
      <c r="S11" s="721" t="s">
        <v>46</v>
      </c>
      <c r="T11" s="721"/>
      <c r="U11" s="721"/>
      <c r="V11" s="721" t="s">
        <v>29</v>
      </c>
      <c r="W11" s="721" t="s">
        <v>47</v>
      </c>
      <c r="X11" s="721"/>
      <c r="Y11" s="721"/>
      <c r="Z11" s="721"/>
      <c r="AA11" s="721" t="s">
        <v>29</v>
      </c>
      <c r="AB11" s="721" t="s">
        <v>47</v>
      </c>
      <c r="AC11" s="721"/>
      <c r="AD11" s="721"/>
      <c r="AE11" s="721"/>
      <c r="AF11" s="721" t="s">
        <v>29</v>
      </c>
      <c r="AG11" s="721" t="s">
        <v>47</v>
      </c>
      <c r="AH11" s="721"/>
      <c r="AI11" s="721"/>
      <c r="AJ11" s="721"/>
      <c r="AK11" s="721" t="s">
        <v>29</v>
      </c>
      <c r="AL11" s="721" t="s">
        <v>47</v>
      </c>
      <c r="AM11" s="721"/>
      <c r="AN11" s="721"/>
      <c r="AO11" s="721"/>
      <c r="AP11" s="721" t="s">
        <v>29</v>
      </c>
      <c r="AQ11" s="721" t="s">
        <v>47</v>
      </c>
      <c r="AR11" s="721"/>
      <c r="AS11" s="721"/>
      <c r="AT11" s="721"/>
      <c r="AU11" s="721" t="s">
        <v>29</v>
      </c>
      <c r="AV11" s="721"/>
      <c r="AW11" s="721" t="s">
        <v>47</v>
      </c>
      <c r="AX11" s="721"/>
      <c r="AY11" s="721"/>
      <c r="AZ11" s="721"/>
      <c r="BA11" s="721"/>
      <c r="BB11" s="721" t="s">
        <v>29</v>
      </c>
      <c r="BC11" s="721"/>
      <c r="BD11" s="721" t="s">
        <v>47</v>
      </c>
      <c r="BE11" s="721"/>
      <c r="BF11" s="721"/>
      <c r="BG11" s="756"/>
    </row>
    <row r="12" spans="1:59" s="42" customFormat="1" ht="111.75" customHeight="1">
      <c r="A12" s="757"/>
      <c r="B12" s="757"/>
      <c r="C12" s="757"/>
      <c r="D12" s="757"/>
      <c r="E12" s="757"/>
      <c r="F12" s="757"/>
      <c r="G12" s="757"/>
      <c r="H12" s="721"/>
      <c r="I12" s="721"/>
      <c r="J12" s="721"/>
      <c r="K12" s="721"/>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43" t="s">
        <v>4</v>
      </c>
      <c r="AV12" s="44" t="s">
        <v>63</v>
      </c>
      <c r="AW12" s="43" t="s">
        <v>4</v>
      </c>
      <c r="AX12" s="44" t="s">
        <v>63</v>
      </c>
      <c r="AY12" s="721"/>
      <c r="AZ12" s="721"/>
      <c r="BA12" s="721"/>
      <c r="BB12" s="43" t="s">
        <v>4</v>
      </c>
      <c r="BC12" s="44" t="s">
        <v>63</v>
      </c>
      <c r="BD12" s="43" t="s">
        <v>4</v>
      </c>
      <c r="BE12" s="44" t="s">
        <v>63</v>
      </c>
      <c r="BF12" s="721"/>
      <c r="BG12" s="757"/>
    </row>
    <row r="13" spans="1:59" s="46" customFormat="1" ht="30.75" customHeight="1">
      <c r="A13" s="45">
        <v>1</v>
      </c>
      <c r="B13" s="45">
        <v>2</v>
      </c>
      <c r="C13" s="45">
        <v>3</v>
      </c>
      <c r="D13" s="45">
        <v>4</v>
      </c>
      <c r="E13" s="45">
        <v>5</v>
      </c>
      <c r="F13" s="45">
        <v>6</v>
      </c>
      <c r="G13" s="45">
        <v>7</v>
      </c>
      <c r="H13" s="45">
        <v>8</v>
      </c>
      <c r="I13" s="45">
        <v>9</v>
      </c>
      <c r="J13" s="45">
        <v>10</v>
      </c>
      <c r="K13" s="45">
        <v>11</v>
      </c>
      <c r="L13" s="45">
        <v>12</v>
      </c>
      <c r="M13" s="45">
        <v>13</v>
      </c>
      <c r="N13" s="45">
        <v>14</v>
      </c>
      <c r="O13" s="45">
        <v>15</v>
      </c>
      <c r="P13" s="45">
        <v>16</v>
      </c>
      <c r="Q13" s="45">
        <v>17</v>
      </c>
      <c r="R13" s="45">
        <v>18</v>
      </c>
      <c r="S13" s="45">
        <v>19</v>
      </c>
      <c r="T13" s="45">
        <v>20</v>
      </c>
      <c r="U13" s="45">
        <v>21</v>
      </c>
      <c r="V13" s="45">
        <v>22</v>
      </c>
      <c r="W13" s="45">
        <v>23</v>
      </c>
      <c r="X13" s="45">
        <v>24</v>
      </c>
      <c r="Y13" s="45">
        <v>25</v>
      </c>
      <c r="Z13" s="45">
        <v>26</v>
      </c>
      <c r="AA13" s="45">
        <v>27</v>
      </c>
      <c r="AB13" s="45">
        <v>28</v>
      </c>
      <c r="AC13" s="45">
        <v>29</v>
      </c>
      <c r="AD13" s="45">
        <v>25</v>
      </c>
      <c r="AE13" s="45">
        <v>26</v>
      </c>
      <c r="AF13" s="45">
        <v>27</v>
      </c>
      <c r="AG13" s="45">
        <v>28</v>
      </c>
      <c r="AH13" s="45">
        <v>29</v>
      </c>
      <c r="AI13" s="45">
        <v>30</v>
      </c>
      <c r="AJ13" s="45">
        <v>31</v>
      </c>
      <c r="AK13" s="45">
        <v>32</v>
      </c>
      <c r="AL13" s="45">
        <v>33</v>
      </c>
      <c r="AM13" s="45">
        <v>34</v>
      </c>
      <c r="AN13" s="45">
        <v>35</v>
      </c>
      <c r="AO13" s="45">
        <v>36</v>
      </c>
      <c r="AP13" s="45">
        <v>37</v>
      </c>
      <c r="AQ13" s="45">
        <v>38</v>
      </c>
      <c r="AR13" s="45">
        <v>39</v>
      </c>
      <c r="AS13" s="45">
        <v>40</v>
      </c>
      <c r="AT13" s="45">
        <v>41</v>
      </c>
      <c r="AU13" s="45">
        <v>42</v>
      </c>
      <c r="AV13" s="45">
        <v>43</v>
      </c>
      <c r="AW13" s="45">
        <v>44</v>
      </c>
      <c r="AX13" s="45">
        <v>45</v>
      </c>
      <c r="AY13" s="45">
        <v>46</v>
      </c>
      <c r="AZ13" s="45">
        <v>35</v>
      </c>
      <c r="BA13" s="45">
        <v>36</v>
      </c>
      <c r="BB13" s="45">
        <v>37</v>
      </c>
      <c r="BC13" s="45">
        <v>38</v>
      </c>
      <c r="BD13" s="45">
        <v>39</v>
      </c>
      <c r="BE13" s="45">
        <v>40</v>
      </c>
      <c r="BF13" s="45">
        <v>41</v>
      </c>
      <c r="BG13" s="45">
        <v>42</v>
      </c>
    </row>
    <row r="14" spans="1:59" s="46" customFormat="1" ht="36.75" customHeight="1">
      <c r="A14" s="45"/>
      <c r="B14" s="47" t="s">
        <v>9</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row>
    <row r="15" spans="1:59" s="49" customFormat="1" ht="106.5" hidden="1" customHeight="1">
      <c r="A15" s="48" t="s">
        <v>64</v>
      </c>
      <c r="B15" s="47" t="s">
        <v>65</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row>
    <row r="16" spans="1:59" ht="72.75" customHeight="1">
      <c r="A16" s="50" t="s">
        <v>7</v>
      </c>
      <c r="B16" s="51" t="s">
        <v>66</v>
      </c>
      <c r="C16" s="52"/>
      <c r="D16" s="52"/>
      <c r="E16" s="52"/>
      <c r="F16" s="52"/>
      <c r="G16" s="52"/>
      <c r="H16" s="52"/>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row>
    <row r="17" spans="1:59" s="57" customFormat="1" ht="8.25" hidden="1" customHeight="1">
      <c r="A17" s="50">
        <v>1</v>
      </c>
      <c r="B17" s="54" t="s">
        <v>67</v>
      </c>
      <c r="C17" s="55"/>
      <c r="D17" s="55"/>
      <c r="E17" s="55"/>
      <c r="F17" s="55"/>
      <c r="G17" s="55"/>
      <c r="H17" s="55"/>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row>
    <row r="18" spans="1:59" s="57" customFormat="1" ht="100.5" customHeight="1">
      <c r="A18" s="58" t="s">
        <v>68</v>
      </c>
      <c r="B18" s="59" t="s">
        <v>69</v>
      </c>
      <c r="C18" s="55"/>
      <c r="D18" s="55"/>
      <c r="E18" s="55"/>
      <c r="F18" s="55"/>
      <c r="G18" s="55"/>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row>
    <row r="19" spans="1:59" s="62" customFormat="1" ht="31.5" customHeight="1">
      <c r="A19" s="58" t="s">
        <v>70</v>
      </c>
      <c r="B19" s="59" t="s">
        <v>71</v>
      </c>
      <c r="C19" s="60"/>
      <c r="D19" s="60"/>
      <c r="E19" s="60"/>
      <c r="F19" s="60"/>
      <c r="G19" s="60"/>
      <c r="H19" s="60"/>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row>
    <row r="20" spans="1:59" ht="34.15" customHeight="1">
      <c r="A20" s="63" t="s">
        <v>72</v>
      </c>
      <c r="B20" s="64" t="s">
        <v>73</v>
      </c>
      <c r="C20" s="52"/>
      <c r="D20" s="52"/>
      <c r="E20" s="52"/>
      <c r="F20" s="52"/>
      <c r="G20" s="52"/>
      <c r="H20" s="52"/>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row>
    <row r="21" spans="1:59" ht="36.75" customHeight="1">
      <c r="A21" s="63" t="s">
        <v>74</v>
      </c>
      <c r="B21" s="64" t="s">
        <v>73</v>
      </c>
      <c r="C21" s="52"/>
      <c r="D21" s="52"/>
      <c r="E21" s="52"/>
      <c r="F21" s="52"/>
      <c r="G21" s="52"/>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row>
    <row r="22" spans="1:59" ht="30" customHeight="1">
      <c r="A22" s="63" t="s">
        <v>75</v>
      </c>
      <c r="B22" s="65" t="s">
        <v>19</v>
      </c>
      <c r="C22" s="52"/>
      <c r="D22" s="52"/>
      <c r="E22" s="52"/>
      <c r="F22" s="52"/>
      <c r="G22" s="52"/>
      <c r="H22" s="52"/>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row>
    <row r="23" spans="1:59" s="62" customFormat="1" ht="35.25" customHeight="1">
      <c r="A23" s="58" t="s">
        <v>76</v>
      </c>
      <c r="B23" s="59" t="s">
        <v>77</v>
      </c>
      <c r="C23" s="60"/>
      <c r="D23" s="60"/>
      <c r="E23" s="60"/>
      <c r="F23" s="60"/>
      <c r="G23" s="60"/>
      <c r="H23" s="6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row>
    <row r="24" spans="1:59" ht="38.65" customHeight="1">
      <c r="A24" s="63" t="s">
        <v>72</v>
      </c>
      <c r="B24" s="64" t="s">
        <v>73</v>
      </c>
      <c r="C24" s="52"/>
      <c r="D24" s="52"/>
      <c r="E24" s="52"/>
      <c r="F24" s="52"/>
      <c r="G24" s="52"/>
      <c r="H24" s="52"/>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row>
    <row r="25" spans="1:59" ht="29.25" customHeight="1">
      <c r="A25" s="63" t="s">
        <v>75</v>
      </c>
      <c r="B25" s="65" t="s">
        <v>19</v>
      </c>
      <c r="C25" s="52"/>
      <c r="D25" s="52"/>
      <c r="E25" s="52"/>
      <c r="F25" s="52"/>
      <c r="G25" s="52"/>
      <c r="H25" s="52"/>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row>
    <row r="26" spans="1:59" s="62" customFormat="1" ht="39.75" customHeight="1">
      <c r="A26" s="58" t="s">
        <v>78</v>
      </c>
      <c r="B26" s="59" t="s">
        <v>79</v>
      </c>
      <c r="C26" s="60"/>
      <c r="D26" s="60"/>
      <c r="E26" s="60"/>
      <c r="F26" s="60"/>
      <c r="G26" s="60"/>
      <c r="H26" s="60"/>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row>
    <row r="27" spans="1:59" ht="36.75" customHeight="1">
      <c r="A27" s="63" t="s">
        <v>72</v>
      </c>
      <c r="B27" s="64" t="s">
        <v>73</v>
      </c>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row>
    <row r="28" spans="1:59" ht="31.5" customHeight="1">
      <c r="A28" s="63" t="s">
        <v>75</v>
      </c>
      <c r="B28" s="65" t="s">
        <v>19</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row>
    <row r="29" spans="1:59" s="39" customFormat="1" ht="74.25" customHeight="1">
      <c r="A29" s="58" t="s">
        <v>80</v>
      </c>
      <c r="B29" s="59" t="s">
        <v>81</v>
      </c>
      <c r="C29" s="66"/>
      <c r="D29" s="66"/>
      <c r="E29" s="66"/>
      <c r="F29" s="66"/>
      <c r="G29" s="66"/>
      <c r="H29" s="66"/>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row>
    <row r="30" spans="1:59" s="62" customFormat="1" ht="30" customHeight="1">
      <c r="A30" s="58" t="s">
        <v>70</v>
      </c>
      <c r="B30" s="59" t="s">
        <v>71</v>
      </c>
      <c r="C30" s="60"/>
      <c r="D30" s="60"/>
      <c r="E30" s="60"/>
      <c r="F30" s="60"/>
      <c r="G30" s="60"/>
      <c r="H30" s="60"/>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row>
    <row r="31" spans="1:59" ht="30" customHeight="1">
      <c r="A31" s="63" t="s">
        <v>72</v>
      </c>
      <c r="B31" s="64" t="s">
        <v>73</v>
      </c>
      <c r="C31" s="52"/>
      <c r="D31" s="52"/>
      <c r="E31" s="52"/>
      <c r="F31" s="52"/>
      <c r="G31" s="52"/>
      <c r="H31" s="5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row>
    <row r="32" spans="1:59" ht="30" customHeight="1">
      <c r="A32" s="63" t="s">
        <v>75</v>
      </c>
      <c r="B32" s="65" t="s">
        <v>19</v>
      </c>
      <c r="C32" s="52"/>
      <c r="D32" s="52"/>
      <c r="E32" s="52"/>
      <c r="F32" s="52"/>
      <c r="G32" s="52"/>
      <c r="H32" s="52"/>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row>
    <row r="33" spans="1:59" s="62" customFormat="1" ht="30" customHeight="1">
      <c r="A33" s="58" t="s">
        <v>76</v>
      </c>
      <c r="B33" s="59" t="s">
        <v>77</v>
      </c>
      <c r="C33" s="60"/>
      <c r="D33" s="60"/>
      <c r="E33" s="60"/>
      <c r="F33" s="60"/>
      <c r="G33" s="60"/>
      <c r="H33" s="60"/>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row>
    <row r="34" spans="1:59" ht="30" customHeight="1">
      <c r="A34" s="63" t="s">
        <v>72</v>
      </c>
      <c r="B34" s="64" t="s">
        <v>73</v>
      </c>
      <c r="C34" s="52"/>
      <c r="D34" s="52"/>
      <c r="E34" s="52"/>
      <c r="F34" s="52"/>
      <c r="G34" s="52"/>
      <c r="H34" s="52"/>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row>
    <row r="35" spans="1:59" ht="30" customHeight="1">
      <c r="A35" s="63" t="s">
        <v>75</v>
      </c>
      <c r="B35" s="65" t="s">
        <v>19</v>
      </c>
      <c r="C35" s="52"/>
      <c r="D35" s="52"/>
      <c r="E35" s="52"/>
      <c r="F35" s="52"/>
      <c r="G35" s="52"/>
      <c r="H35" s="52"/>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row>
    <row r="36" spans="1:59" s="62" customFormat="1" ht="30" customHeight="1">
      <c r="A36" s="58" t="s">
        <v>78</v>
      </c>
      <c r="B36" s="59" t="s">
        <v>79</v>
      </c>
      <c r="C36" s="60"/>
      <c r="D36" s="60"/>
      <c r="E36" s="60"/>
      <c r="F36" s="60"/>
      <c r="G36" s="60"/>
      <c r="H36" s="60"/>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row>
    <row r="37" spans="1:59" ht="30" customHeight="1">
      <c r="A37" s="63" t="s">
        <v>72</v>
      </c>
      <c r="B37" s="64" t="s">
        <v>73</v>
      </c>
      <c r="C37" s="52"/>
      <c r="D37" s="52"/>
      <c r="E37" s="52"/>
      <c r="F37" s="52"/>
      <c r="G37" s="52"/>
      <c r="H37" s="52"/>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row>
    <row r="38" spans="1:59" ht="30" customHeight="1">
      <c r="A38" s="63" t="s">
        <v>75</v>
      </c>
      <c r="B38" s="65" t="s">
        <v>19</v>
      </c>
      <c r="C38" s="52"/>
      <c r="D38" s="52"/>
      <c r="E38" s="52"/>
      <c r="F38" s="52"/>
      <c r="G38" s="52"/>
      <c r="H38" s="52"/>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row>
    <row r="39" spans="1:59" s="39" customFormat="1" ht="79.5" customHeight="1">
      <c r="A39" s="58" t="s">
        <v>82</v>
      </c>
      <c r="B39" s="59" t="s">
        <v>83</v>
      </c>
      <c r="C39" s="59"/>
      <c r="D39" s="66"/>
      <c r="E39" s="66"/>
      <c r="F39" s="66"/>
      <c r="G39" s="66"/>
      <c r="H39" s="66"/>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row>
    <row r="40" spans="1:59" s="62" customFormat="1" ht="30" customHeight="1">
      <c r="A40" s="58" t="s">
        <v>70</v>
      </c>
      <c r="B40" s="59" t="s">
        <v>71</v>
      </c>
      <c r="C40" s="60"/>
      <c r="D40" s="60"/>
      <c r="E40" s="60"/>
      <c r="F40" s="60"/>
      <c r="G40" s="60"/>
      <c r="H40" s="60"/>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row>
    <row r="41" spans="1:59" ht="30" customHeight="1">
      <c r="A41" s="63" t="s">
        <v>72</v>
      </c>
      <c r="B41" s="64" t="s">
        <v>73</v>
      </c>
      <c r="C41" s="52"/>
      <c r="D41" s="52"/>
      <c r="E41" s="52"/>
      <c r="F41" s="52"/>
      <c r="G41" s="52"/>
      <c r="H41" s="52"/>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row>
    <row r="42" spans="1:59" ht="27.75" customHeight="1">
      <c r="A42" s="63" t="s">
        <v>75</v>
      </c>
      <c r="B42" s="65" t="s">
        <v>19</v>
      </c>
      <c r="C42" s="52"/>
      <c r="D42" s="52"/>
      <c r="E42" s="52"/>
      <c r="F42" s="52"/>
      <c r="G42" s="52"/>
      <c r="H42" s="52"/>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row>
    <row r="43" spans="1:59" s="62" customFormat="1" ht="30" customHeight="1">
      <c r="A43" s="58" t="s">
        <v>76</v>
      </c>
      <c r="B43" s="59" t="s">
        <v>77</v>
      </c>
      <c r="C43" s="60"/>
      <c r="D43" s="60"/>
      <c r="E43" s="60"/>
      <c r="F43" s="60"/>
      <c r="G43" s="60"/>
      <c r="H43" s="60"/>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row>
    <row r="44" spans="1:59" ht="30" customHeight="1">
      <c r="A44" s="63" t="s">
        <v>72</v>
      </c>
      <c r="B44" s="64" t="s">
        <v>73</v>
      </c>
      <c r="C44" s="52"/>
      <c r="D44" s="52"/>
      <c r="E44" s="52"/>
      <c r="F44" s="52"/>
      <c r="G44" s="52"/>
      <c r="H44" s="52"/>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row>
    <row r="45" spans="1:59" ht="27" customHeight="1">
      <c r="A45" s="63" t="s">
        <v>75</v>
      </c>
      <c r="B45" s="65" t="s">
        <v>19</v>
      </c>
      <c r="C45" s="52"/>
      <c r="D45" s="52"/>
      <c r="E45" s="52"/>
      <c r="F45" s="52"/>
      <c r="G45" s="52"/>
      <c r="H45" s="52"/>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row>
    <row r="46" spans="1:59" s="62" customFormat="1" ht="30" customHeight="1">
      <c r="A46" s="58" t="s">
        <v>78</v>
      </c>
      <c r="B46" s="59" t="s">
        <v>79</v>
      </c>
      <c r="C46" s="60"/>
      <c r="D46" s="60"/>
      <c r="E46" s="60"/>
      <c r="F46" s="60"/>
      <c r="G46" s="60"/>
      <c r="H46" s="60"/>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row>
    <row r="47" spans="1:59" ht="30" customHeight="1">
      <c r="A47" s="63" t="s">
        <v>72</v>
      </c>
      <c r="B47" s="64" t="s">
        <v>73</v>
      </c>
      <c r="C47" s="52"/>
      <c r="D47" s="52"/>
      <c r="E47" s="52"/>
      <c r="F47" s="52"/>
      <c r="G47" s="52"/>
      <c r="H47" s="52"/>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row>
    <row r="48" spans="1:59" ht="30" customHeight="1">
      <c r="A48" s="63" t="s">
        <v>75</v>
      </c>
      <c r="B48" s="65" t="s">
        <v>19</v>
      </c>
      <c r="C48" s="52"/>
      <c r="D48" s="52"/>
      <c r="E48" s="52"/>
      <c r="F48" s="52"/>
      <c r="G48" s="52"/>
      <c r="H48" s="52"/>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row>
    <row r="49" spans="1:59" s="62" customFormat="1" ht="57" customHeight="1">
      <c r="A49" s="58" t="s">
        <v>84</v>
      </c>
      <c r="B49" s="59" t="s">
        <v>85</v>
      </c>
      <c r="C49" s="60"/>
      <c r="D49" s="60"/>
      <c r="E49" s="60"/>
      <c r="F49" s="60"/>
      <c r="G49" s="60"/>
      <c r="H49" s="60"/>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row>
    <row r="50" spans="1:59" s="62" customFormat="1" ht="56.25" customHeight="1">
      <c r="A50" s="58" t="s">
        <v>70</v>
      </c>
      <c r="B50" s="59" t="s">
        <v>71</v>
      </c>
      <c r="C50" s="60"/>
      <c r="D50" s="60"/>
      <c r="E50" s="60"/>
      <c r="F50" s="60"/>
      <c r="G50" s="60"/>
      <c r="H50" s="60"/>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row>
    <row r="51" spans="1:59" s="62" customFormat="1" ht="33.75" customHeight="1">
      <c r="A51" s="63" t="s">
        <v>72</v>
      </c>
      <c r="B51" s="64" t="s">
        <v>73</v>
      </c>
      <c r="C51" s="60"/>
      <c r="D51" s="60"/>
      <c r="E51" s="60"/>
      <c r="F51" s="60"/>
      <c r="G51" s="60"/>
      <c r="H51" s="6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row>
    <row r="52" spans="1:59" s="62" customFormat="1" ht="34.5" customHeight="1">
      <c r="A52" s="63" t="s">
        <v>75</v>
      </c>
      <c r="B52" s="65" t="s">
        <v>19</v>
      </c>
      <c r="C52" s="60"/>
      <c r="D52" s="60"/>
      <c r="E52" s="60"/>
      <c r="F52" s="60"/>
      <c r="G52" s="60"/>
      <c r="H52" s="60"/>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row>
    <row r="53" spans="1:59" s="62" customFormat="1" ht="30.75" customHeight="1">
      <c r="A53" s="58" t="s">
        <v>76</v>
      </c>
      <c r="B53" s="59" t="s">
        <v>77</v>
      </c>
      <c r="C53" s="60"/>
      <c r="D53" s="60"/>
      <c r="E53" s="60"/>
      <c r="F53" s="60"/>
      <c r="G53" s="60"/>
      <c r="H53" s="6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row>
    <row r="54" spans="1:59" s="62" customFormat="1" ht="36" customHeight="1">
      <c r="A54" s="63" t="s">
        <v>72</v>
      </c>
      <c r="B54" s="64" t="s">
        <v>73</v>
      </c>
      <c r="C54" s="60"/>
      <c r="D54" s="60"/>
      <c r="E54" s="60"/>
      <c r="F54" s="60"/>
      <c r="G54" s="60"/>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row>
    <row r="55" spans="1:59" s="62" customFormat="1" ht="29.25" customHeight="1">
      <c r="A55" s="63" t="s">
        <v>75</v>
      </c>
      <c r="B55" s="65" t="s">
        <v>19</v>
      </c>
      <c r="C55" s="60"/>
      <c r="D55" s="60"/>
      <c r="E55" s="60"/>
      <c r="F55" s="60"/>
      <c r="G55" s="60"/>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row>
    <row r="56" spans="1:59" ht="30" customHeight="1">
      <c r="A56" s="58" t="s">
        <v>78</v>
      </c>
      <c r="B56" s="59" t="s">
        <v>79</v>
      </c>
      <c r="C56" s="52"/>
      <c r="D56" s="52"/>
      <c r="E56" s="52"/>
      <c r="F56" s="52"/>
      <c r="G56" s="52"/>
      <c r="H56" s="52"/>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row>
    <row r="57" spans="1:59" ht="30" customHeight="1">
      <c r="A57" s="63" t="s">
        <v>72</v>
      </c>
      <c r="B57" s="64" t="s">
        <v>73</v>
      </c>
      <c r="C57" s="52"/>
      <c r="D57" s="52"/>
      <c r="E57" s="52"/>
      <c r="F57" s="52"/>
      <c r="G57" s="52"/>
      <c r="H57" s="52"/>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row>
    <row r="58" spans="1:59" ht="30" customHeight="1">
      <c r="A58" s="63" t="s">
        <v>75</v>
      </c>
      <c r="B58" s="65" t="s">
        <v>19</v>
      </c>
      <c r="C58" s="52"/>
      <c r="D58" s="52"/>
      <c r="E58" s="52"/>
      <c r="F58" s="52"/>
      <c r="G58" s="52"/>
      <c r="H58" s="52"/>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row>
    <row r="59" spans="1:59" ht="55.9" customHeight="1">
      <c r="A59" s="50" t="s">
        <v>11</v>
      </c>
      <c r="B59" s="51" t="s">
        <v>66</v>
      </c>
      <c r="C59" s="52"/>
      <c r="D59" s="52"/>
      <c r="E59" s="52"/>
      <c r="F59" s="52"/>
      <c r="G59" s="52"/>
      <c r="H59" s="52"/>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row>
    <row r="60" spans="1:59" ht="50.25" customHeight="1">
      <c r="A60" s="63" t="s">
        <v>75</v>
      </c>
      <c r="B60" s="54" t="s">
        <v>22</v>
      </c>
      <c r="C60" s="52"/>
      <c r="D60" s="52"/>
      <c r="E60" s="52"/>
      <c r="F60" s="52"/>
      <c r="G60" s="52"/>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row>
    <row r="61" spans="1:59" ht="107.25" hidden="1" customHeight="1">
      <c r="A61" s="50" t="s">
        <v>86</v>
      </c>
      <c r="B61" s="47" t="s">
        <v>87</v>
      </c>
      <c r="C61" s="52"/>
      <c r="D61" s="52"/>
      <c r="E61" s="52"/>
      <c r="F61" s="52"/>
      <c r="G61" s="52"/>
      <c r="H61" s="5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row>
    <row r="62" spans="1:59" s="62" customFormat="1" ht="50.25" hidden="1" customHeight="1">
      <c r="A62" s="58" t="s">
        <v>75</v>
      </c>
      <c r="B62" s="59" t="s">
        <v>88</v>
      </c>
      <c r="C62" s="60"/>
      <c r="D62" s="60"/>
      <c r="E62" s="60"/>
      <c r="F62" s="60"/>
      <c r="G62" s="60"/>
      <c r="H62" s="60"/>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row>
    <row r="63" spans="1:59" s="49" customFormat="1" ht="106.5" hidden="1" customHeight="1">
      <c r="A63" s="48" t="s">
        <v>89</v>
      </c>
      <c r="B63" s="47" t="s">
        <v>90</v>
      </c>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row>
    <row r="64" spans="1:59" s="62" customFormat="1" ht="50.25" hidden="1" customHeight="1">
      <c r="A64" s="58" t="s">
        <v>75</v>
      </c>
      <c r="B64" s="59" t="s">
        <v>88</v>
      </c>
      <c r="C64" s="60"/>
      <c r="D64" s="60"/>
      <c r="E64" s="60"/>
      <c r="F64" s="60"/>
      <c r="G64" s="60"/>
      <c r="H64" s="60"/>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row>
    <row r="65" spans="1:59" s="49" customFormat="1" ht="106.5" hidden="1" customHeight="1">
      <c r="A65" s="48" t="s">
        <v>91</v>
      </c>
      <c r="B65" s="47" t="s">
        <v>65</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row>
    <row r="66" spans="1:59" s="49" customFormat="1" ht="29.25" customHeight="1">
      <c r="A66" s="48"/>
      <c r="B66" s="47"/>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row>
    <row r="67" spans="1:59" ht="30.75" customHeight="1">
      <c r="A67" s="68"/>
      <c r="B67" s="69" t="s">
        <v>92</v>
      </c>
      <c r="C67" s="70"/>
      <c r="D67" s="70"/>
      <c r="E67" s="70"/>
      <c r="F67" s="70"/>
      <c r="G67" s="70"/>
      <c r="H67" s="70"/>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row>
    <row r="68" spans="1:59" ht="30.6" customHeight="1">
      <c r="B68" s="742" t="s">
        <v>93</v>
      </c>
      <c r="C68" s="742"/>
      <c r="D68" s="742"/>
      <c r="E68" s="742"/>
      <c r="F68" s="742"/>
      <c r="G68" s="742"/>
      <c r="H68" s="742"/>
      <c r="I68" s="742"/>
      <c r="J68" s="742"/>
      <c r="K68" s="742"/>
      <c r="L68" s="742"/>
      <c r="M68" s="742"/>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742"/>
      <c r="AZ68" s="742"/>
      <c r="BA68" s="742"/>
      <c r="BB68" s="742"/>
      <c r="BC68" s="742"/>
      <c r="BD68" s="742"/>
      <c r="BE68" s="742"/>
      <c r="BF68" s="742"/>
      <c r="BG68" s="742"/>
    </row>
    <row r="69" spans="1:59" ht="44.45" customHeight="1">
      <c r="B69" s="740" t="s">
        <v>94</v>
      </c>
      <c r="C69" s="743"/>
      <c r="D69" s="743"/>
      <c r="E69" s="743"/>
      <c r="F69" s="743"/>
      <c r="G69" s="743"/>
      <c r="H69" s="743"/>
      <c r="I69" s="743"/>
      <c r="J69" s="743"/>
      <c r="K69" s="743"/>
      <c r="L69" s="743"/>
      <c r="M69" s="743"/>
      <c r="N69" s="743"/>
      <c r="O69" s="743"/>
      <c r="P69" s="743"/>
      <c r="Q69" s="743"/>
      <c r="R69" s="743"/>
      <c r="S69" s="743"/>
      <c r="T69" s="743"/>
      <c r="U69" s="743"/>
      <c r="V69" s="743"/>
      <c r="W69" s="743"/>
      <c r="X69" s="743"/>
      <c r="Y69" s="743"/>
      <c r="Z69" s="743"/>
      <c r="AA69" s="743"/>
      <c r="AB69" s="743"/>
      <c r="AC69" s="743"/>
      <c r="AD69" s="743"/>
      <c r="AE69" s="743"/>
      <c r="AF69" s="743"/>
      <c r="AG69" s="743"/>
      <c r="AH69" s="743"/>
      <c r="AI69" s="743"/>
      <c r="AJ69" s="743"/>
      <c r="AK69" s="743"/>
      <c r="AL69" s="743"/>
      <c r="AM69" s="743"/>
      <c r="AN69" s="743"/>
      <c r="AO69" s="743"/>
      <c r="AP69" s="743"/>
      <c r="AQ69" s="743"/>
      <c r="AR69" s="743"/>
      <c r="AS69" s="743"/>
      <c r="AT69" s="743"/>
      <c r="AU69" s="743"/>
      <c r="AV69" s="743"/>
      <c r="AW69" s="743"/>
      <c r="AX69" s="743"/>
      <c r="AY69" s="743"/>
      <c r="AZ69" s="743"/>
      <c r="BA69" s="743"/>
      <c r="BB69" s="743"/>
      <c r="BC69" s="743"/>
      <c r="BD69" s="743"/>
      <c r="BE69" s="743"/>
      <c r="BF69" s="743"/>
      <c r="BG69" s="743"/>
    </row>
    <row r="70" spans="1:59" ht="30.6" customHeight="1">
      <c r="B70" s="744" t="s">
        <v>95</v>
      </c>
      <c r="C70" s="744"/>
      <c r="D70" s="744"/>
      <c r="E70" s="744"/>
      <c r="F70" s="744"/>
      <c r="G70" s="744"/>
      <c r="H70" s="744"/>
      <c r="I70" s="744"/>
      <c r="J70" s="744"/>
      <c r="K70" s="744"/>
      <c r="L70" s="744"/>
      <c r="M70" s="744"/>
      <c r="N70" s="744"/>
      <c r="O70" s="744"/>
      <c r="P70" s="744"/>
      <c r="Q70" s="744"/>
      <c r="R70" s="744"/>
      <c r="S70" s="744"/>
      <c r="T70" s="744"/>
      <c r="U70" s="744"/>
      <c r="V70" s="744"/>
      <c r="W70" s="744"/>
      <c r="X70" s="744"/>
      <c r="Y70" s="744"/>
      <c r="Z70" s="744"/>
      <c r="AA70" s="744"/>
      <c r="AB70" s="744"/>
      <c r="AC70" s="744"/>
      <c r="AD70" s="744"/>
      <c r="AE70" s="744"/>
      <c r="AF70" s="744"/>
      <c r="AG70" s="744"/>
      <c r="AH70" s="744"/>
      <c r="AI70" s="744"/>
      <c r="AJ70" s="744"/>
      <c r="AK70" s="744"/>
      <c r="AL70" s="744"/>
      <c r="AM70" s="744"/>
      <c r="AN70" s="744"/>
      <c r="AO70" s="744"/>
      <c r="AP70" s="744"/>
      <c r="AQ70" s="744"/>
      <c r="AR70" s="744"/>
      <c r="AS70" s="744"/>
      <c r="AT70" s="744"/>
      <c r="AU70" s="744"/>
      <c r="AV70" s="744"/>
      <c r="AW70" s="744"/>
      <c r="AX70" s="744"/>
      <c r="AY70" s="744"/>
      <c r="AZ70" s="744"/>
      <c r="BA70" s="744"/>
      <c r="BB70" s="744"/>
      <c r="BC70" s="744"/>
      <c r="BD70" s="744"/>
      <c r="BE70" s="744"/>
      <c r="BF70" s="744"/>
      <c r="BG70" s="744"/>
    </row>
    <row r="71" spans="1:59">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row>
    <row r="72" spans="1:59">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row>
    <row r="73" spans="1:59">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row>
    <row r="74" spans="1:59">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row>
    <row r="75" spans="1:59">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row>
    <row r="76" spans="1:59">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row>
    <row r="77" spans="1:59">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row>
    <row r="78" spans="1:59">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row>
    <row r="79" spans="1:59">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row>
    <row r="80" spans="1:59">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row>
    <row r="81" spans="1:59">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row>
    <row r="82" spans="1:59">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row>
    <row r="83" spans="1:59">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row>
    <row r="84" spans="1:59">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row>
    <row r="85" spans="1:59">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row>
    <row r="86" spans="1:59">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row>
    <row r="87" spans="1:59">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row>
    <row r="88" spans="1:59">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row>
    <row r="89" spans="1:59">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row>
    <row r="90" spans="1:59">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row>
    <row r="91" spans="1:59">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row>
    <row r="92" spans="1:59">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row>
    <row r="93" spans="1:59">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row>
    <row r="94" spans="1:59">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row>
    <row r="95" spans="1:59">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row>
    <row r="96" spans="1:59">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row>
    <row r="97" spans="1:59">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row>
    <row r="98" spans="1:59">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row>
    <row r="99" spans="1:59">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row>
    <row r="100" spans="1:59">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row>
    <row r="101" spans="1:59">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row>
    <row r="102" spans="1:59">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row>
    <row r="103" spans="1:59">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row>
    <row r="104" spans="1:59">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row>
    <row r="105" spans="1:59">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row>
    <row r="106" spans="1:59">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row>
    <row r="107" spans="1:59">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row>
    <row r="108" spans="1:59">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row>
    <row r="109" spans="1:59">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row>
    <row r="110" spans="1:59">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row>
    <row r="111" spans="1:59">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row>
    <row r="112" spans="1:59">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row>
    <row r="113" spans="1:59">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row>
    <row r="114" spans="1:59">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row>
    <row r="115" spans="1:59">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row>
    <row r="116" spans="1:59">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row>
    <row r="117" spans="1:59">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row>
    <row r="118" spans="1:59">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row>
    <row r="119" spans="1:59">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row>
    <row r="120" spans="1:59">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row>
    <row r="121" spans="1:59">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row>
    <row r="122" spans="1:59">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row>
    <row r="123" spans="1:59">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row>
    <row r="124" spans="1:59">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row>
    <row r="125" spans="1:59">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row>
    <row r="126" spans="1:59">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row>
    <row r="127" spans="1:59">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row>
    <row r="128" spans="1:59">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row>
    <row r="129" spans="1:59">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row>
    <row r="130" spans="1:59">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row>
    <row r="131" spans="1:59">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row>
    <row r="132" spans="1:59">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row>
    <row r="133" spans="1:59">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row>
    <row r="134" spans="1:59">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row>
    <row r="135" spans="1:59">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row>
    <row r="136" spans="1:59">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row>
    <row r="137" spans="1:59">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row>
    <row r="138" spans="1:59">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row>
    <row r="139" spans="1:59">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row>
    <row r="140" spans="1:59">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row>
    <row r="141" spans="1:59">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row>
    <row r="142" spans="1:59">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row>
    <row r="143" spans="1:59">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row>
    <row r="144" spans="1:59">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row>
    <row r="145" spans="1:59">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row>
    <row r="146" spans="1:59">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row>
    <row r="147" spans="1:59">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row>
    <row r="148" spans="1:59">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row>
    <row r="149" spans="1:59">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row>
    <row r="150" spans="1:59">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row>
    <row r="151" spans="1:59">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row>
    <row r="152" spans="1:59">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row>
    <row r="153" spans="1:59">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row>
    <row r="154" spans="1:59">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row>
    <row r="155" spans="1:59">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row>
    <row r="156" spans="1:59">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row>
    <row r="157" spans="1:59">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row>
    <row r="158" spans="1:59">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row>
    <row r="159" spans="1:59">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row>
    <row r="160" spans="1:59">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row>
    <row r="161" spans="1:59">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row>
    <row r="162" spans="1:59">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row>
    <row r="163" spans="1:59">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row>
    <row r="164" spans="1:59">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row>
    <row r="165" spans="1:59">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row>
    <row r="166" spans="1:59">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row>
    <row r="167" spans="1:59">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row>
    <row r="168" spans="1:59">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row>
    <row r="169" spans="1:59">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row>
    <row r="170" spans="1:59">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row>
    <row r="171" spans="1:59">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row>
    <row r="172" spans="1:59">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row>
    <row r="173" spans="1:59">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row>
    <row r="174" spans="1:59">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row>
    <row r="175" spans="1:59">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row>
    <row r="176" spans="1:59">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row>
    <row r="177" spans="1:59">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row>
    <row r="178" spans="1:59">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row>
    <row r="179" spans="1:59">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row>
    <row r="180" spans="1:59">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row>
    <row r="181" spans="1:59">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row>
    <row r="182" spans="1:59">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row>
    <row r="183" spans="1:59">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row>
    <row r="184" spans="1:59">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row>
    <row r="185" spans="1:59">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row>
    <row r="186" spans="1:59">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row>
    <row r="187" spans="1:59">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row>
    <row r="188" spans="1:59">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row>
    <row r="189" spans="1:59">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row>
    <row r="190" spans="1:59">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row>
    <row r="191" spans="1:59">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row>
    <row r="192" spans="1:59">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row>
    <row r="193" spans="1:59">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row>
    <row r="194" spans="1:59">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row>
    <row r="195" spans="1:59">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row>
    <row r="196" spans="1:59">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row>
    <row r="197" spans="1:59">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row>
    <row r="198" spans="1:59">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row>
    <row r="199" spans="1:59">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row>
    <row r="200" spans="1:59">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row>
    <row r="201" spans="1:59">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row>
    <row r="202" spans="1:59">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row>
    <row r="203" spans="1:59">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row>
    <row r="204" spans="1:59">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row>
    <row r="205" spans="1:59">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row>
    <row r="206" spans="1:59">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row>
    <row r="207" spans="1:59">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row>
    <row r="208" spans="1:59">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row>
    <row r="209" spans="1:59">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row>
    <row r="210" spans="1:59">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row>
    <row r="211" spans="1:59">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row>
    <row r="212" spans="1:59">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row>
    <row r="213" spans="1:59">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row>
    <row r="214" spans="1:59">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row>
    <row r="215" spans="1:59">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row>
    <row r="216" spans="1:59">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row>
    <row r="217" spans="1:59">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row>
    <row r="218" spans="1:59">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row>
    <row r="219" spans="1:59">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row>
    <row r="220" spans="1:59">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row>
    <row r="221" spans="1:59">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row>
    <row r="222" spans="1:59">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row>
    <row r="223" spans="1:59">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row>
    <row r="224" spans="1:59">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row>
    <row r="225" spans="1:59">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row>
    <row r="226" spans="1:59">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row>
    <row r="227" spans="1:59">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row>
    <row r="228" spans="1:59">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row>
    <row r="229" spans="1:59">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row>
    <row r="230" spans="1:59">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row>
    <row r="231" spans="1:59">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row>
    <row r="232" spans="1:59">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row>
    <row r="233" spans="1:59">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row>
    <row r="234" spans="1:59">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row>
    <row r="235" spans="1:59">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row>
    <row r="236" spans="1:59">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row>
    <row r="237" spans="1:59">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row>
    <row r="238" spans="1:59">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row>
    <row r="239" spans="1:59">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row>
    <row r="240" spans="1:59">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row>
    <row r="241" spans="1:59">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row>
    <row r="242" spans="1:59">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row>
    <row r="243" spans="1:59">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row>
    <row r="244" spans="1:59">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row>
    <row r="245" spans="1:59">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row>
    <row r="246" spans="1:59">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row>
    <row r="247" spans="1:59">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row>
    <row r="248" spans="1:59">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row>
    <row r="249" spans="1:59">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row>
    <row r="250" spans="1:59">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row>
    <row r="251" spans="1:59">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row>
    <row r="252" spans="1:59">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row>
    <row r="253" spans="1:59">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row>
    <row r="254" spans="1:59">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row>
    <row r="255" spans="1:59">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row>
    <row r="256" spans="1:59">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row>
    <row r="257" spans="1:59">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row>
    <row r="258" spans="1:59">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row>
    <row r="259" spans="1:59">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row>
    <row r="260" spans="1:59">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row>
    <row r="261" spans="1:59">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row>
    <row r="262" spans="1:59">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row>
    <row r="263" spans="1:59">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row>
    <row r="264" spans="1:59">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row>
    <row r="265" spans="1:59">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row>
    <row r="266" spans="1:59">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row>
    <row r="267" spans="1:59">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row>
    <row r="268" spans="1:59">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row>
    <row r="269" spans="1:59">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row>
    <row r="270" spans="1:59">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row>
    <row r="271" spans="1:59">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row>
    <row r="272" spans="1:59">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row>
    <row r="273" spans="1:59">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row>
    <row r="274" spans="1:59">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row>
    <row r="275" spans="1:59">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row>
    <row r="276" spans="1:59">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row>
    <row r="277" spans="1:59">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row>
    <row r="278" spans="1:59">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row>
    <row r="279" spans="1:59">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row>
    <row r="280" spans="1:59">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row>
    <row r="281" spans="1:59">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row>
    <row r="282" spans="1:59">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row>
    <row r="283" spans="1:59">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row>
    <row r="284" spans="1:59">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row>
    <row r="285" spans="1:59">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row>
    <row r="286" spans="1:59">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row>
    <row r="287" spans="1:59">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row>
    <row r="288" spans="1:59">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row>
    <row r="289" spans="1:59">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row>
    <row r="290" spans="1:59">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row>
    <row r="291" spans="1:59">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row>
    <row r="292" spans="1:59">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row>
    <row r="293" spans="1:59">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row>
    <row r="294" spans="1:59">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row>
    <row r="295" spans="1:59">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row>
    <row r="296" spans="1:59">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row>
    <row r="297" spans="1:59">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row>
    <row r="298" spans="1:59">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row>
    <row r="299" spans="1:59">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row>
    <row r="300" spans="1:59">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row>
    <row r="301" spans="1:59">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row>
    <row r="302" spans="1:59">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row>
    <row r="303" spans="1:59">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row>
    <row r="304" spans="1:59">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row>
    <row r="305" spans="1:59">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row>
    <row r="306" spans="1:59">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row>
    <row r="307" spans="1:59">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row>
    <row r="308" spans="1:59">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row>
    <row r="309" spans="1:59">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row>
    <row r="310" spans="1:59">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row>
    <row r="311" spans="1:59">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row>
    <row r="312" spans="1:59">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row>
    <row r="313" spans="1:59">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row>
    <row r="314" spans="1:59">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row>
    <row r="315" spans="1:59">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row>
    <row r="316" spans="1:59">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row>
    <row r="317" spans="1:59">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row>
    <row r="318" spans="1:59">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row>
    <row r="319" spans="1:59">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row>
    <row r="320" spans="1:59">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row>
    <row r="321" spans="1:59">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row>
    <row r="322" spans="1:59">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row>
    <row r="323" spans="1:59">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row>
    <row r="324" spans="1:59">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row>
    <row r="325" spans="1:59">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row>
    <row r="326" spans="1:59">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row>
    <row r="327" spans="1:59">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row>
    <row r="328" spans="1:59">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row>
    <row r="329" spans="1:59">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row>
    <row r="330" spans="1:59">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row>
    <row r="331" spans="1:59">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row>
    <row r="332" spans="1:59">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row>
    <row r="333" spans="1:59">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row>
    <row r="334" spans="1:59">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row>
    <row r="335" spans="1:59">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row>
    <row r="336" spans="1:59">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row>
    <row r="337" spans="1:59">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row>
    <row r="338" spans="1:59">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row>
    <row r="339" spans="1:59">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row>
    <row r="340" spans="1:59">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row>
    <row r="341" spans="1:59">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row>
    <row r="342" spans="1:59">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row>
    <row r="343" spans="1:59">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row>
    <row r="344" spans="1:59">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row>
    <row r="345" spans="1:59">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row>
    <row r="346" spans="1:59">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row>
    <row r="347" spans="1:59">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row>
    <row r="348" spans="1:59">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row>
    <row r="349" spans="1:59">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row>
    <row r="350" spans="1:59">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row>
    <row r="351" spans="1:59">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row>
    <row r="352" spans="1:59">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row>
    <row r="353" spans="1:59">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row>
    <row r="354" spans="1:59">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row>
    <row r="355" spans="1:59">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row>
    <row r="356" spans="1:59">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row>
    <row r="357" spans="1:59">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row>
    <row r="358" spans="1:59">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row>
  </sheetData>
  <mergeCells count="101">
    <mergeCell ref="Z9:AB9"/>
    <mergeCell ref="AC9:AC12"/>
    <mergeCell ref="A1:BG1"/>
    <mergeCell ref="A2:BG2"/>
    <mergeCell ref="A3:BG3"/>
    <mergeCell ref="A4:BG4"/>
    <mergeCell ref="A5:BG5"/>
    <mergeCell ref="A6:A12"/>
    <mergeCell ref="B6:B12"/>
    <mergeCell ref="C6:C12"/>
    <mergeCell ref="D6:D12"/>
    <mergeCell ref="E6:E12"/>
    <mergeCell ref="F6:F12"/>
    <mergeCell ref="G6:G12"/>
    <mergeCell ref="H6:M6"/>
    <mergeCell ref="N6:S6"/>
    <mergeCell ref="T6:X7"/>
    <mergeCell ref="Y6:AC7"/>
    <mergeCell ref="H7:H12"/>
    <mergeCell ref="I7:M7"/>
    <mergeCell ref="N7:N12"/>
    <mergeCell ref="O7:S7"/>
    <mergeCell ref="AD6:AH7"/>
    <mergeCell ref="AI6:AM7"/>
    <mergeCell ref="I8:I12"/>
    <mergeCell ref="J8:M8"/>
    <mergeCell ref="O8:O12"/>
    <mergeCell ref="P8:S8"/>
    <mergeCell ref="T8:T12"/>
    <mergeCell ref="U8:X8"/>
    <mergeCell ref="U10:U12"/>
    <mergeCell ref="V10:W10"/>
    <mergeCell ref="V11:V12"/>
    <mergeCell ref="W11:W12"/>
    <mergeCell ref="J9:K10"/>
    <mergeCell ref="L9:M10"/>
    <mergeCell ref="P9:Q10"/>
    <mergeCell ref="R9:S10"/>
    <mergeCell ref="U9:W9"/>
    <mergeCell ref="X9:X12"/>
    <mergeCell ref="AZ6:BF7"/>
    <mergeCell ref="BG6:BG12"/>
    <mergeCell ref="AN8:AN12"/>
    <mergeCell ref="AO8:AR8"/>
    <mergeCell ref="AS8:AS12"/>
    <mergeCell ref="AT8:AY8"/>
    <mergeCell ref="AN6:AR7"/>
    <mergeCell ref="AS6:AY7"/>
    <mergeCell ref="AJ8:AM8"/>
    <mergeCell ref="AJ9:AL9"/>
    <mergeCell ref="AM9:AM12"/>
    <mergeCell ref="BB11:BC11"/>
    <mergeCell ref="BD11:BE11"/>
    <mergeCell ref="B68:BG68"/>
    <mergeCell ref="B69:BG69"/>
    <mergeCell ref="Y8:Y12"/>
    <mergeCell ref="Z8:AC8"/>
    <mergeCell ref="AT9:AX9"/>
    <mergeCell ref="AY9:AY12"/>
    <mergeCell ref="BA9:BE9"/>
    <mergeCell ref="BF9:BF12"/>
    <mergeCell ref="AO10:AO12"/>
    <mergeCell ref="AP10:AQ10"/>
    <mergeCell ref="AT10:AT12"/>
    <mergeCell ref="AU10:AX10"/>
    <mergeCell ref="AZ8:AZ12"/>
    <mergeCell ref="BA8:BF8"/>
    <mergeCell ref="AF10:AG10"/>
    <mergeCell ref="AJ10:AJ12"/>
    <mergeCell ref="AK10:AL10"/>
    <mergeCell ref="AO9:AQ9"/>
    <mergeCell ref="AR9:AR12"/>
    <mergeCell ref="AD8:AD12"/>
    <mergeCell ref="AE8:AH8"/>
    <mergeCell ref="AI8:AI12"/>
    <mergeCell ref="AE9:AG9"/>
    <mergeCell ref="AH9:AH12"/>
    <mergeCell ref="B70:BG70"/>
    <mergeCell ref="AK11:AK12"/>
    <mergeCell ref="AL11:AL12"/>
    <mergeCell ref="AP11:AP12"/>
    <mergeCell ref="AQ11:AQ12"/>
    <mergeCell ref="AU11:AV11"/>
    <mergeCell ref="AW11:AX11"/>
    <mergeCell ref="BA10:BA12"/>
    <mergeCell ref="BB10:BE10"/>
    <mergeCell ref="J11:J12"/>
    <mergeCell ref="K11:K12"/>
    <mergeCell ref="L11:L12"/>
    <mergeCell ref="M11:M12"/>
    <mergeCell ref="P11:P12"/>
    <mergeCell ref="Q11:Q12"/>
    <mergeCell ref="R11:R12"/>
    <mergeCell ref="S11:S12"/>
    <mergeCell ref="Z10:Z12"/>
    <mergeCell ref="AA10:AB10"/>
    <mergeCell ref="AE10:AE12"/>
    <mergeCell ref="AA11:AA12"/>
    <mergeCell ref="AB11:AB12"/>
    <mergeCell ref="AF11:AF12"/>
    <mergeCell ref="AG11:AG12"/>
  </mergeCells>
  <pageMargins left="0.25" right="0.25" top="0.5" bottom="0.5" header="0" footer="0"/>
  <pageSetup paperSize="9" scale="34" fitToHeight="0" orientation="landscape" r:id="rId1"/>
  <headerFooter differentFirst="1" alignWithMargins="0">
    <oddFooter>&amp;R&amp;14&amp;P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8"/>
  <sheetViews>
    <sheetView workbookViewId="0">
      <selection activeCell="H10" sqref="H10"/>
    </sheetView>
  </sheetViews>
  <sheetFormatPr defaultRowHeight="15.75"/>
  <cols>
    <col min="1" max="1" width="6.28515625" style="94" customWidth="1"/>
    <col min="2" max="2" width="35.28515625" style="95" customWidth="1"/>
    <col min="3" max="3" width="8.85546875" style="96" customWidth="1"/>
    <col min="4" max="5" width="8.5703125" style="96" customWidth="1"/>
    <col min="6" max="6" width="12.140625" style="96" customWidth="1"/>
    <col min="7" max="8" width="10.7109375" style="96" customWidth="1"/>
    <col min="9" max="9" width="11.42578125" style="96" customWidth="1"/>
    <col min="10" max="10" width="12.85546875" style="96" customWidth="1"/>
    <col min="11" max="11" width="12.42578125" style="96" customWidth="1"/>
    <col min="12" max="12" width="9.28515625" style="96" customWidth="1"/>
    <col min="13" max="14" width="10.85546875" style="96" customWidth="1"/>
    <col min="15" max="17" width="9.140625" style="96"/>
    <col min="18" max="18" width="11.5703125" style="96" bestFit="1" customWidth="1"/>
    <col min="19" max="16384" width="9.140625" style="96"/>
  </cols>
  <sheetData>
    <row r="1" spans="1:15" ht="27" customHeight="1">
      <c r="H1" s="765" t="s">
        <v>134</v>
      </c>
      <c r="I1" s="765"/>
      <c r="J1" s="765"/>
      <c r="K1" s="765"/>
      <c r="L1" s="765"/>
      <c r="M1" s="765"/>
      <c r="N1" s="765"/>
      <c r="O1" s="765"/>
    </row>
    <row r="2" spans="1:15" s="95" customFormat="1" ht="19.5" customHeight="1">
      <c r="A2" s="775" t="s">
        <v>142</v>
      </c>
      <c r="B2" s="775"/>
      <c r="C2" s="775"/>
      <c r="D2" s="775"/>
      <c r="E2" s="775"/>
      <c r="F2" s="775"/>
      <c r="G2" s="775"/>
      <c r="H2" s="775"/>
      <c r="I2" s="775"/>
      <c r="J2" s="775"/>
      <c r="K2" s="775"/>
      <c r="L2" s="775"/>
      <c r="M2" s="775"/>
      <c r="N2" s="775"/>
      <c r="O2" s="775"/>
    </row>
    <row r="3" spans="1:15" s="95" customFormat="1" ht="18" customHeight="1">
      <c r="A3" s="776" t="str">
        <f>'Bieu 01_NSTW'!A3:AG3</f>
        <v xml:space="preserve">(Kèm theo Quyết định số:           /QĐ-UBND ngày        tháng 12 năm 2023 của UBND thành phố Lai Châu) </v>
      </c>
      <c r="B3" s="777"/>
      <c r="C3" s="777"/>
      <c r="D3" s="777"/>
      <c r="E3" s="777"/>
      <c r="F3" s="777"/>
      <c r="G3" s="777"/>
      <c r="H3" s="777"/>
      <c r="I3" s="777"/>
      <c r="J3" s="777"/>
      <c r="K3" s="777"/>
      <c r="L3" s="777"/>
      <c r="M3" s="777"/>
      <c r="N3" s="777"/>
      <c r="O3" s="777"/>
    </row>
    <row r="4" spans="1:15" s="95" customFormat="1" ht="18" customHeight="1" thickBot="1">
      <c r="A4" s="94"/>
      <c r="O4" s="97" t="s">
        <v>117</v>
      </c>
    </row>
    <row r="5" spans="1:15" s="98" customFormat="1" ht="33" customHeight="1">
      <c r="A5" s="778" t="s">
        <v>35</v>
      </c>
      <c r="B5" s="781" t="s">
        <v>99</v>
      </c>
      <c r="C5" s="781" t="s">
        <v>118</v>
      </c>
      <c r="D5" s="781" t="s">
        <v>3</v>
      </c>
      <c r="E5" s="781" t="s">
        <v>119</v>
      </c>
      <c r="F5" s="781" t="s">
        <v>120</v>
      </c>
      <c r="G5" s="781"/>
      <c r="H5" s="773" t="s">
        <v>143</v>
      </c>
      <c r="I5" s="770" t="s">
        <v>121</v>
      </c>
      <c r="J5" s="771"/>
      <c r="K5" s="771"/>
      <c r="L5" s="771"/>
      <c r="M5" s="771"/>
      <c r="N5" s="772"/>
      <c r="O5" s="782" t="s">
        <v>122</v>
      </c>
    </row>
    <row r="6" spans="1:15" s="98" customFormat="1" ht="27.75" customHeight="1">
      <c r="A6" s="779"/>
      <c r="B6" s="766"/>
      <c r="C6" s="766"/>
      <c r="D6" s="766"/>
      <c r="E6" s="766"/>
      <c r="F6" s="766" t="s">
        <v>123</v>
      </c>
      <c r="G6" s="766" t="s">
        <v>27</v>
      </c>
      <c r="H6" s="774"/>
      <c r="I6" s="768" t="s">
        <v>124</v>
      </c>
      <c r="J6" s="766" t="s">
        <v>125</v>
      </c>
      <c r="K6" s="766" t="s">
        <v>126</v>
      </c>
      <c r="L6" s="768" t="s">
        <v>127</v>
      </c>
      <c r="M6" s="766" t="s">
        <v>128</v>
      </c>
      <c r="N6" s="768" t="s">
        <v>132</v>
      </c>
      <c r="O6" s="783"/>
    </row>
    <row r="7" spans="1:15" s="98" customFormat="1" ht="58.5" customHeight="1" thickBot="1">
      <c r="A7" s="780"/>
      <c r="B7" s="767"/>
      <c r="C7" s="767"/>
      <c r="D7" s="767"/>
      <c r="E7" s="767"/>
      <c r="F7" s="767"/>
      <c r="G7" s="767"/>
      <c r="H7" s="769"/>
      <c r="I7" s="769"/>
      <c r="J7" s="767"/>
      <c r="K7" s="767"/>
      <c r="L7" s="769"/>
      <c r="M7" s="767"/>
      <c r="N7" s="769"/>
      <c r="O7" s="784"/>
    </row>
    <row r="8" spans="1:15" s="98" customFormat="1" ht="33" customHeight="1">
      <c r="A8" s="99"/>
      <c r="B8" s="100" t="s">
        <v>9</v>
      </c>
      <c r="C8" s="100"/>
      <c r="D8" s="100"/>
      <c r="E8" s="100"/>
      <c r="F8" s="100"/>
      <c r="G8" s="100"/>
      <c r="H8" s="100"/>
      <c r="I8" s="100"/>
      <c r="J8" s="100"/>
      <c r="K8" s="100"/>
      <c r="L8" s="100"/>
      <c r="M8" s="100"/>
      <c r="N8" s="122"/>
      <c r="O8" s="123"/>
    </row>
    <row r="9" spans="1:15" ht="33" customHeight="1">
      <c r="A9" s="101" t="s">
        <v>7</v>
      </c>
      <c r="B9" s="102" t="s">
        <v>129</v>
      </c>
      <c r="C9" s="103"/>
      <c r="D9" s="103"/>
      <c r="E9" s="103"/>
      <c r="F9" s="103"/>
      <c r="G9" s="103"/>
      <c r="H9" s="103"/>
      <c r="I9" s="103"/>
      <c r="J9" s="103"/>
      <c r="K9" s="103"/>
      <c r="L9" s="103"/>
      <c r="M9" s="103"/>
      <c r="N9" s="118"/>
      <c r="O9" s="104"/>
    </row>
    <row r="10" spans="1:15" ht="33" customHeight="1">
      <c r="A10" s="105">
        <v>1</v>
      </c>
      <c r="B10" s="106" t="s">
        <v>130</v>
      </c>
      <c r="C10" s="103"/>
      <c r="D10" s="103"/>
      <c r="E10" s="103"/>
      <c r="F10" s="103"/>
      <c r="G10" s="103"/>
      <c r="H10" s="103"/>
      <c r="I10" s="103"/>
      <c r="J10" s="103"/>
      <c r="K10" s="103"/>
      <c r="L10" s="103"/>
      <c r="M10" s="103"/>
      <c r="N10" s="118"/>
      <c r="O10" s="104"/>
    </row>
    <row r="11" spans="1:15" s="109" customFormat="1" ht="33" customHeight="1">
      <c r="A11" s="105">
        <v>2</v>
      </c>
      <c r="B11" s="106" t="s">
        <v>130</v>
      </c>
      <c r="C11" s="107"/>
      <c r="D11" s="107"/>
      <c r="E11" s="107"/>
      <c r="F11" s="107"/>
      <c r="G11" s="107"/>
      <c r="H11" s="107"/>
      <c r="I11" s="107"/>
      <c r="J11" s="107"/>
      <c r="K11" s="107"/>
      <c r="L11" s="107"/>
      <c r="M11" s="107"/>
      <c r="N11" s="119"/>
      <c r="O11" s="108"/>
    </row>
    <row r="12" spans="1:15" ht="33" customHeight="1">
      <c r="A12" s="110" t="s">
        <v>11</v>
      </c>
      <c r="B12" s="102" t="s">
        <v>131</v>
      </c>
      <c r="C12" s="103"/>
      <c r="D12" s="103"/>
      <c r="E12" s="103"/>
      <c r="F12" s="103"/>
      <c r="G12" s="103"/>
      <c r="H12" s="103"/>
      <c r="I12" s="103"/>
      <c r="J12" s="103"/>
      <c r="K12" s="103"/>
      <c r="L12" s="103"/>
      <c r="M12" s="103"/>
      <c r="N12" s="118"/>
      <c r="O12" s="104"/>
    </row>
    <row r="13" spans="1:15" ht="33" customHeight="1">
      <c r="A13" s="105">
        <v>1</v>
      </c>
      <c r="B13" s="106" t="s">
        <v>130</v>
      </c>
      <c r="C13" s="103"/>
      <c r="D13" s="103"/>
      <c r="E13" s="103"/>
      <c r="F13" s="103"/>
      <c r="G13" s="103"/>
      <c r="H13" s="103"/>
      <c r="I13" s="103"/>
      <c r="J13" s="103"/>
      <c r="K13" s="103"/>
      <c r="L13" s="103"/>
      <c r="M13" s="103"/>
      <c r="N13" s="118"/>
      <c r="O13" s="104"/>
    </row>
    <row r="14" spans="1:15" s="109" customFormat="1" ht="33" customHeight="1">
      <c r="A14" s="105">
        <v>2</v>
      </c>
      <c r="B14" s="106" t="s">
        <v>130</v>
      </c>
      <c r="C14" s="107"/>
      <c r="D14" s="107"/>
      <c r="E14" s="107"/>
      <c r="F14" s="107"/>
      <c r="G14" s="107"/>
      <c r="H14" s="107"/>
      <c r="I14" s="107"/>
      <c r="J14" s="107"/>
      <c r="K14" s="107"/>
      <c r="L14" s="107"/>
      <c r="M14" s="107"/>
      <c r="N14" s="119"/>
      <c r="O14" s="108"/>
    </row>
    <row r="15" spans="1:15" ht="33" customHeight="1">
      <c r="A15" s="110" t="s">
        <v>12</v>
      </c>
      <c r="B15" s="111" t="s">
        <v>8</v>
      </c>
      <c r="C15" s="112"/>
      <c r="D15" s="112"/>
      <c r="E15" s="112"/>
      <c r="F15" s="112"/>
      <c r="G15" s="112"/>
      <c r="H15" s="112"/>
      <c r="I15" s="112"/>
      <c r="J15" s="112"/>
      <c r="K15" s="112"/>
      <c r="L15" s="112"/>
      <c r="M15" s="112"/>
      <c r="N15" s="120"/>
      <c r="O15" s="113"/>
    </row>
    <row r="16" spans="1:15" ht="33" customHeight="1">
      <c r="A16" s="105"/>
      <c r="B16" s="106" t="s">
        <v>8</v>
      </c>
      <c r="C16" s="112"/>
      <c r="D16" s="112"/>
      <c r="E16" s="112"/>
      <c r="F16" s="112"/>
      <c r="G16" s="112"/>
      <c r="H16" s="112"/>
      <c r="I16" s="112"/>
      <c r="J16" s="112"/>
      <c r="K16" s="112"/>
      <c r="L16" s="112"/>
      <c r="M16" s="112"/>
      <c r="N16" s="120"/>
      <c r="O16" s="113"/>
    </row>
    <row r="17" spans="1:18" ht="24" customHeight="1" thickBot="1">
      <c r="A17" s="114"/>
      <c r="B17" s="115"/>
      <c r="C17" s="116"/>
      <c r="D17" s="116"/>
      <c r="E17" s="116"/>
      <c r="F17" s="116"/>
      <c r="G17" s="116"/>
      <c r="H17" s="116"/>
      <c r="I17" s="116"/>
      <c r="J17" s="116"/>
      <c r="K17" s="116"/>
      <c r="L17" s="116"/>
      <c r="M17" s="116"/>
      <c r="N17" s="121"/>
      <c r="O17" s="117"/>
    </row>
    <row r="18" spans="1:18">
      <c r="R18" s="96">
        <v>36210000038124</v>
      </c>
    </row>
  </sheetData>
  <mergeCells count="20">
    <mergeCell ref="I6:I7"/>
    <mergeCell ref="J6:J7"/>
    <mergeCell ref="K6:K7"/>
    <mergeCell ref="L6:L7"/>
    <mergeCell ref="H1:O1"/>
    <mergeCell ref="M6:M7"/>
    <mergeCell ref="N6:N7"/>
    <mergeCell ref="I5:N5"/>
    <mergeCell ref="H5:H7"/>
    <mergeCell ref="A2:O2"/>
    <mergeCell ref="A3:O3"/>
    <mergeCell ref="A5:A7"/>
    <mergeCell ref="B5:B7"/>
    <mergeCell ref="C5:C7"/>
    <mergeCell ref="D5:D7"/>
    <mergeCell ref="E5:E7"/>
    <mergeCell ref="F5:G5"/>
    <mergeCell ref="O5:O7"/>
    <mergeCell ref="F6:F7"/>
    <mergeCell ref="G6:G7"/>
  </mergeCells>
  <printOptions horizontalCentered="1"/>
  <pageMargins left="0.25" right="0.25" top="0.5" bottom="0.5" header="0" footer="0"/>
  <pageSetup paperSize="9" scale="80"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workbookViewId="0">
      <pane xSplit="2" ySplit="8" topLeftCell="C9" activePane="bottomRight" state="frozen"/>
      <selection pane="topRight" activeCell="C1" sqref="C1"/>
      <selection pane="bottomLeft" activeCell="A9" sqref="A9"/>
      <selection pane="bottomRight" activeCell="H11" sqref="H11"/>
    </sheetView>
  </sheetViews>
  <sheetFormatPr defaultRowHeight="15.75"/>
  <cols>
    <col min="1" max="1" width="7.5703125" style="160" customWidth="1"/>
    <col min="2" max="2" width="32.140625" style="147" customWidth="1"/>
    <col min="3" max="3" width="18.42578125" style="147" customWidth="1"/>
    <col min="4" max="4" width="16" style="147" customWidth="1"/>
    <col min="5" max="5" width="19.140625" style="147" customWidth="1"/>
    <col min="6" max="16384" width="9.140625" style="147"/>
  </cols>
  <sheetData>
    <row r="2" spans="1:5">
      <c r="A2" s="785" t="s">
        <v>291</v>
      </c>
      <c r="B2" s="785"/>
      <c r="C2" s="785"/>
      <c r="D2" s="785"/>
      <c r="E2" s="785"/>
    </row>
    <row r="3" spans="1:5" ht="41.25" customHeight="1">
      <c r="A3" s="787" t="s">
        <v>274</v>
      </c>
      <c r="B3" s="787"/>
      <c r="C3" s="787"/>
      <c r="D3" s="787"/>
      <c r="E3" s="787"/>
    </row>
    <row r="4" spans="1:5" ht="26.25" customHeight="1">
      <c r="A4" s="788" t="str">
        <f>+'Bieu 04_ODA'!A6:AY6</f>
        <v xml:space="preserve">(Kèm theo Quyết định số:           /QĐ-UBND ngày        tháng 12 năm 2023 của UBND thành phố Lai Châu) </v>
      </c>
      <c r="B4" s="789"/>
      <c r="C4" s="789"/>
      <c r="D4" s="789"/>
      <c r="E4" s="789"/>
    </row>
    <row r="5" spans="1:5" ht="19.5" customHeight="1">
      <c r="A5" s="226"/>
      <c r="B5" s="226"/>
      <c r="C5" s="224"/>
      <c r="D5" s="786" t="s">
        <v>117</v>
      </c>
      <c r="E5" s="786"/>
    </row>
    <row r="6" spans="1:5" ht="27.75" customHeight="1">
      <c r="A6" s="790" t="s">
        <v>0</v>
      </c>
      <c r="B6" s="790" t="s">
        <v>180</v>
      </c>
      <c r="C6" s="793" t="s">
        <v>264</v>
      </c>
      <c r="D6" s="794"/>
      <c r="E6" s="790" t="s">
        <v>5</v>
      </c>
    </row>
    <row r="7" spans="1:5" ht="15.75" customHeight="1">
      <c r="A7" s="791"/>
      <c r="B7" s="791"/>
      <c r="C7" s="795"/>
      <c r="D7" s="796"/>
      <c r="E7" s="791"/>
    </row>
    <row r="8" spans="1:5" ht="44.25" customHeight="1">
      <c r="A8" s="792"/>
      <c r="B8" s="792"/>
      <c r="C8" s="225" t="s">
        <v>250</v>
      </c>
      <c r="D8" s="225" t="s">
        <v>251</v>
      </c>
      <c r="E8" s="792"/>
    </row>
    <row r="9" spans="1:5" s="151" customFormat="1" ht="31.5" customHeight="1">
      <c r="A9" s="149" t="s">
        <v>7</v>
      </c>
      <c r="B9" s="150" t="s">
        <v>33</v>
      </c>
      <c r="C9" s="150"/>
      <c r="D9" s="150"/>
      <c r="E9" s="150"/>
    </row>
    <row r="10" spans="1:5" s="151" customFormat="1" ht="28.5" customHeight="1">
      <c r="A10" s="152" t="s">
        <v>11</v>
      </c>
      <c r="B10" s="153" t="s">
        <v>49</v>
      </c>
      <c r="C10" s="153"/>
      <c r="D10" s="153"/>
      <c r="E10" s="153"/>
    </row>
    <row r="11" spans="1:5" ht="28.5" customHeight="1">
      <c r="A11" s="154">
        <v>1</v>
      </c>
      <c r="B11" s="155" t="s">
        <v>186</v>
      </c>
      <c r="C11" s="155"/>
      <c r="D11" s="155"/>
      <c r="E11" s="155"/>
    </row>
    <row r="12" spans="1:5" ht="28.5" customHeight="1">
      <c r="A12" s="154">
        <v>2</v>
      </c>
      <c r="B12" s="155" t="s">
        <v>187</v>
      </c>
      <c r="C12" s="155"/>
      <c r="D12" s="155"/>
      <c r="E12" s="155"/>
    </row>
    <row r="13" spans="1:5" ht="28.5" customHeight="1">
      <c r="A13" s="154">
        <v>3</v>
      </c>
      <c r="B13" s="155" t="s">
        <v>188</v>
      </c>
      <c r="C13" s="155"/>
      <c r="D13" s="155"/>
      <c r="E13" s="155"/>
    </row>
    <row r="14" spans="1:5" ht="28.5" customHeight="1">
      <c r="A14" s="154">
        <v>4</v>
      </c>
      <c r="B14" s="155" t="s">
        <v>189</v>
      </c>
      <c r="C14" s="155"/>
      <c r="D14" s="155"/>
      <c r="E14" s="155"/>
    </row>
    <row r="15" spans="1:5" ht="28.5" customHeight="1">
      <c r="A15" s="154">
        <v>5</v>
      </c>
      <c r="B15" s="155" t="s">
        <v>190</v>
      </c>
      <c r="C15" s="155"/>
      <c r="D15" s="155"/>
      <c r="E15" s="155"/>
    </row>
    <row r="16" spans="1:5" ht="28.5" customHeight="1">
      <c r="A16" s="154">
        <v>6</v>
      </c>
      <c r="B16" s="155" t="s">
        <v>191</v>
      </c>
      <c r="C16" s="155"/>
      <c r="D16" s="155"/>
      <c r="E16" s="155"/>
    </row>
    <row r="17" spans="1:5" ht="28.5" customHeight="1">
      <c r="A17" s="154">
        <v>7</v>
      </c>
      <c r="B17" s="155" t="s">
        <v>192</v>
      </c>
      <c r="C17" s="155"/>
      <c r="D17" s="155"/>
      <c r="E17" s="155"/>
    </row>
    <row r="18" spans="1:5" ht="28.5" customHeight="1">
      <c r="A18" s="154">
        <v>8</v>
      </c>
      <c r="B18" s="155" t="s">
        <v>193</v>
      </c>
      <c r="C18" s="155"/>
      <c r="D18" s="155"/>
      <c r="E18" s="155"/>
    </row>
    <row r="19" spans="1:5" ht="12" customHeight="1">
      <c r="A19" s="156"/>
      <c r="B19" s="157"/>
      <c r="C19" s="157"/>
      <c r="D19" s="157"/>
      <c r="E19" s="157"/>
    </row>
    <row r="20" spans="1:5">
      <c r="A20" s="158"/>
      <c r="B20" s="159"/>
    </row>
    <row r="21" spans="1:5">
      <c r="A21" s="158"/>
      <c r="B21" s="159"/>
    </row>
    <row r="22" spans="1:5">
      <c r="A22" s="158"/>
      <c r="B22" s="159"/>
    </row>
  </sheetData>
  <mergeCells count="8">
    <mergeCell ref="A2:E2"/>
    <mergeCell ref="D5:E5"/>
    <mergeCell ref="A3:E3"/>
    <mergeCell ref="A4:E4"/>
    <mergeCell ref="A6:A8"/>
    <mergeCell ref="B6:B8"/>
    <mergeCell ref="E6:E8"/>
    <mergeCell ref="C6:D7"/>
  </mergeCells>
  <printOptions horizontalCentered="1"/>
  <pageMargins left="0.56999999999999995" right="0.3" top="0.5" bottom="0.5" header="0" footer="0"/>
  <pageSetup paperSize="9" orientation="portrait"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36"/>
  <sheetViews>
    <sheetView tabSelected="1" zoomScale="85" zoomScaleNormal="85" workbookViewId="0">
      <selection activeCell="AB14" sqref="AB14"/>
    </sheetView>
  </sheetViews>
  <sheetFormatPr defaultColWidth="11.42578125" defaultRowHeight="15.75"/>
  <cols>
    <col min="1" max="1" width="4.7109375" style="339" customWidth="1"/>
    <col min="2" max="2" width="44.85546875" style="339" customWidth="1"/>
    <col min="3" max="4" width="9.42578125" style="339" customWidth="1"/>
    <col min="5" max="5" width="9.42578125" style="586" customWidth="1"/>
    <col min="6" max="6" width="9.42578125" style="339" customWidth="1"/>
    <col min="7" max="7" width="11.28515625" style="339" hidden="1" customWidth="1"/>
    <col min="8" max="8" width="8.7109375" style="339" customWidth="1"/>
    <col min="9" max="9" width="11.7109375" style="339" customWidth="1"/>
    <col min="10" max="12" width="8.5703125" style="339" customWidth="1"/>
    <col min="13" max="13" width="7.5703125" style="339" customWidth="1"/>
    <col min="14" max="14" width="12.7109375" style="339" customWidth="1"/>
    <col min="15" max="15" width="8.140625" style="339" hidden="1" customWidth="1"/>
    <col min="16" max="16" width="8.7109375" style="339" hidden="1" customWidth="1"/>
    <col min="17" max="22" width="6.5703125" style="339" hidden="1" customWidth="1"/>
    <col min="23" max="23" width="10.42578125" style="339" hidden="1" customWidth="1"/>
    <col min="24" max="24" width="9.5703125" style="339" hidden="1" customWidth="1"/>
    <col min="25" max="25" width="9.28515625" style="339" hidden="1" customWidth="1"/>
    <col min="26" max="26" width="10.42578125" style="339" customWidth="1"/>
    <col min="27" max="27" width="9.42578125" style="339" customWidth="1"/>
    <col min="28" max="29" width="8.7109375" style="339" customWidth="1"/>
    <col min="30" max="30" width="9" style="339" customWidth="1"/>
    <col min="31" max="33" width="7.5703125" style="339" hidden="1" customWidth="1"/>
    <col min="34" max="34" width="16.7109375" style="464" customWidth="1"/>
    <col min="35" max="35" width="15.28515625" style="339" customWidth="1"/>
    <col min="36" max="38" width="9" style="339" hidden="1" customWidth="1"/>
    <col min="39" max="39" width="8.42578125" style="339" hidden="1" customWidth="1"/>
    <col min="40" max="40" width="9.140625" style="364" hidden="1" customWidth="1"/>
    <col min="41" max="41" width="10.85546875" style="364" hidden="1" customWidth="1"/>
    <col min="42" max="42" width="6.7109375" style="339" customWidth="1"/>
    <col min="43" max="264" width="11.42578125" style="339"/>
    <col min="265" max="265" width="4" style="339" customWidth="1"/>
    <col min="266" max="266" width="43.7109375" style="339" customWidth="1"/>
    <col min="267" max="267" width="10.42578125" style="339" customWidth="1"/>
    <col min="268" max="268" width="8.42578125" style="339" customWidth="1"/>
    <col min="269" max="269" width="8.28515625" style="339" customWidth="1"/>
    <col min="270" max="270" width="10.140625" style="339" customWidth="1"/>
    <col min="271" max="271" width="9.5703125" style="339" customWidth="1"/>
    <col min="272" max="272" width="9.28515625" style="339" customWidth="1"/>
    <col min="273" max="274" width="7.5703125" style="339" customWidth="1"/>
    <col min="275" max="275" width="8.140625" style="339" customWidth="1"/>
    <col min="276" max="276" width="8.7109375" style="339" customWidth="1"/>
    <col min="277" max="277" width="9.140625" style="339" customWidth="1"/>
    <col min="278" max="278" width="8.85546875" style="339" customWidth="1"/>
    <col min="279" max="279" width="6" style="339" customWidth="1"/>
    <col min="280" max="280" width="7.5703125" style="339" customWidth="1"/>
    <col min="281" max="281" width="8" style="339" customWidth="1"/>
    <col min="282" max="282" width="8.140625" style="339" customWidth="1"/>
    <col min="283" max="283" width="7" style="339" customWidth="1"/>
    <col min="284" max="284" width="7.5703125" style="339" customWidth="1"/>
    <col min="285" max="285" width="7.42578125" style="339" customWidth="1"/>
    <col min="286" max="286" width="7.28515625" style="339" customWidth="1"/>
    <col min="287" max="287" width="7" style="339" customWidth="1"/>
    <col min="288" max="288" width="7.5703125" style="339" customWidth="1"/>
    <col min="289" max="289" width="8.28515625" style="339" customWidth="1"/>
    <col min="290" max="290" width="7.5703125" style="339" customWidth="1"/>
    <col min="291" max="291" width="11.140625" style="339" customWidth="1"/>
    <col min="292" max="292" width="6.42578125" style="339" customWidth="1"/>
    <col min="293" max="293" width="7.5703125" style="339" customWidth="1"/>
    <col min="294" max="294" width="9" style="339" customWidth="1"/>
    <col min="295" max="295" width="8.42578125" style="339" bestFit="1" customWidth="1"/>
    <col min="296" max="296" width="9.140625" style="339" bestFit="1" customWidth="1"/>
    <col min="297" max="297" width="10.85546875" style="339" customWidth="1"/>
    <col min="298" max="298" width="6.7109375" style="339" customWidth="1"/>
    <col min="299" max="520" width="11.42578125" style="339"/>
    <col min="521" max="521" width="4" style="339" customWidth="1"/>
    <col min="522" max="522" width="43.7109375" style="339" customWidth="1"/>
    <col min="523" max="523" width="10.42578125" style="339" customWidth="1"/>
    <col min="524" max="524" width="8.42578125" style="339" customWidth="1"/>
    <col min="525" max="525" width="8.28515625" style="339" customWidth="1"/>
    <col min="526" max="526" width="10.140625" style="339" customWidth="1"/>
    <col min="527" max="527" width="9.5703125" style="339" customWidth="1"/>
    <col min="528" max="528" width="9.28515625" style="339" customWidth="1"/>
    <col min="529" max="530" width="7.5703125" style="339" customWidth="1"/>
    <col min="531" max="531" width="8.140625" style="339" customWidth="1"/>
    <col min="532" max="532" width="8.7109375" style="339" customWidth="1"/>
    <col min="533" max="533" width="9.140625" style="339" customWidth="1"/>
    <col min="534" max="534" width="8.85546875" style="339" customWidth="1"/>
    <col min="535" max="535" width="6" style="339" customWidth="1"/>
    <col min="536" max="536" width="7.5703125" style="339" customWidth="1"/>
    <col min="537" max="537" width="8" style="339" customWidth="1"/>
    <col min="538" max="538" width="8.140625" style="339" customWidth="1"/>
    <col min="539" max="539" width="7" style="339" customWidth="1"/>
    <col min="540" max="540" width="7.5703125" style="339" customWidth="1"/>
    <col min="541" max="541" width="7.42578125" style="339" customWidth="1"/>
    <col min="542" max="542" width="7.28515625" style="339" customWidth="1"/>
    <col min="543" max="543" width="7" style="339" customWidth="1"/>
    <col min="544" max="544" width="7.5703125" style="339" customWidth="1"/>
    <col min="545" max="545" width="8.28515625" style="339" customWidth="1"/>
    <col min="546" max="546" width="7.5703125" style="339" customWidth="1"/>
    <col min="547" max="547" width="11.140625" style="339" customWidth="1"/>
    <col min="548" max="548" width="6.42578125" style="339" customWidth="1"/>
    <col min="549" max="549" width="7.5703125" style="339" customWidth="1"/>
    <col min="550" max="550" width="9" style="339" customWidth="1"/>
    <col min="551" max="551" width="8.42578125" style="339" bestFit="1" customWidth="1"/>
    <col min="552" max="552" width="9.140625" style="339" bestFit="1" customWidth="1"/>
    <col min="553" max="553" width="10.85546875" style="339" customWidth="1"/>
    <col min="554" max="554" width="6.7109375" style="339" customWidth="1"/>
    <col min="555" max="776" width="11.42578125" style="339"/>
    <col min="777" max="777" width="4" style="339" customWidth="1"/>
    <col min="778" max="778" width="43.7109375" style="339" customWidth="1"/>
    <col min="779" max="779" width="10.42578125" style="339" customWidth="1"/>
    <col min="780" max="780" width="8.42578125" style="339" customWidth="1"/>
    <col min="781" max="781" width="8.28515625" style="339" customWidth="1"/>
    <col min="782" max="782" width="10.140625" style="339" customWidth="1"/>
    <col min="783" max="783" width="9.5703125" style="339" customWidth="1"/>
    <col min="784" max="784" width="9.28515625" style="339" customWidth="1"/>
    <col min="785" max="786" width="7.5703125" style="339" customWidth="1"/>
    <col min="787" max="787" width="8.140625" style="339" customWidth="1"/>
    <col min="788" max="788" width="8.7109375" style="339" customWidth="1"/>
    <col min="789" max="789" width="9.140625" style="339" customWidth="1"/>
    <col min="790" max="790" width="8.85546875" style="339" customWidth="1"/>
    <col min="791" max="791" width="6" style="339" customWidth="1"/>
    <col min="792" max="792" width="7.5703125" style="339" customWidth="1"/>
    <col min="793" max="793" width="8" style="339" customWidth="1"/>
    <col min="794" max="794" width="8.140625" style="339" customWidth="1"/>
    <col min="795" max="795" width="7" style="339" customWidth="1"/>
    <col min="796" max="796" width="7.5703125" style="339" customWidth="1"/>
    <col min="797" max="797" width="7.42578125" style="339" customWidth="1"/>
    <col min="798" max="798" width="7.28515625" style="339" customWidth="1"/>
    <col min="799" max="799" width="7" style="339" customWidth="1"/>
    <col min="800" max="800" width="7.5703125" style="339" customWidth="1"/>
    <col min="801" max="801" width="8.28515625" style="339" customWidth="1"/>
    <col min="802" max="802" width="7.5703125" style="339" customWidth="1"/>
    <col min="803" max="803" width="11.140625" style="339" customWidth="1"/>
    <col min="804" max="804" width="6.42578125" style="339" customWidth="1"/>
    <col min="805" max="805" width="7.5703125" style="339" customWidth="1"/>
    <col min="806" max="806" width="9" style="339" customWidth="1"/>
    <col min="807" max="807" width="8.42578125" style="339" bestFit="1" customWidth="1"/>
    <col min="808" max="808" width="9.140625" style="339" bestFit="1" customWidth="1"/>
    <col min="809" max="809" width="10.85546875" style="339" customWidth="1"/>
    <col min="810" max="810" width="6.7109375" style="339" customWidth="1"/>
    <col min="811" max="1032" width="11.42578125" style="339"/>
    <col min="1033" max="1033" width="4" style="339" customWidth="1"/>
    <col min="1034" max="1034" width="43.7109375" style="339" customWidth="1"/>
    <col min="1035" max="1035" width="10.42578125" style="339" customWidth="1"/>
    <col min="1036" max="1036" width="8.42578125" style="339" customWidth="1"/>
    <col min="1037" max="1037" width="8.28515625" style="339" customWidth="1"/>
    <col min="1038" max="1038" width="10.140625" style="339" customWidth="1"/>
    <col min="1039" max="1039" width="9.5703125" style="339" customWidth="1"/>
    <col min="1040" max="1040" width="9.28515625" style="339" customWidth="1"/>
    <col min="1041" max="1042" width="7.5703125" style="339" customWidth="1"/>
    <col min="1043" max="1043" width="8.140625" style="339" customWidth="1"/>
    <col min="1044" max="1044" width="8.7109375" style="339" customWidth="1"/>
    <col min="1045" max="1045" width="9.140625" style="339" customWidth="1"/>
    <col min="1046" max="1046" width="8.85546875" style="339" customWidth="1"/>
    <col min="1047" max="1047" width="6" style="339" customWidth="1"/>
    <col min="1048" max="1048" width="7.5703125" style="339" customWidth="1"/>
    <col min="1049" max="1049" width="8" style="339" customWidth="1"/>
    <col min="1050" max="1050" width="8.140625" style="339" customWidth="1"/>
    <col min="1051" max="1051" width="7" style="339" customWidth="1"/>
    <col min="1052" max="1052" width="7.5703125" style="339" customWidth="1"/>
    <col min="1053" max="1053" width="7.42578125" style="339" customWidth="1"/>
    <col min="1054" max="1054" width="7.28515625" style="339" customWidth="1"/>
    <col min="1055" max="1055" width="7" style="339" customWidth="1"/>
    <col min="1056" max="1056" width="7.5703125" style="339" customWidth="1"/>
    <col min="1057" max="1057" width="8.28515625" style="339" customWidth="1"/>
    <col min="1058" max="1058" width="7.5703125" style="339" customWidth="1"/>
    <col min="1059" max="1059" width="11.140625" style="339" customWidth="1"/>
    <col min="1060" max="1060" width="6.42578125" style="339" customWidth="1"/>
    <col min="1061" max="1061" width="7.5703125" style="339" customWidth="1"/>
    <col min="1062" max="1062" width="9" style="339" customWidth="1"/>
    <col min="1063" max="1063" width="8.42578125" style="339" bestFit="1" customWidth="1"/>
    <col min="1064" max="1064" width="9.140625" style="339" bestFit="1" customWidth="1"/>
    <col min="1065" max="1065" width="10.85546875" style="339" customWidth="1"/>
    <col min="1066" max="1066" width="6.7109375" style="339" customWidth="1"/>
    <col min="1067" max="1288" width="11.42578125" style="339"/>
    <col min="1289" max="1289" width="4" style="339" customWidth="1"/>
    <col min="1290" max="1290" width="43.7109375" style="339" customWidth="1"/>
    <col min="1291" max="1291" width="10.42578125" style="339" customWidth="1"/>
    <col min="1292" max="1292" width="8.42578125" style="339" customWidth="1"/>
    <col min="1293" max="1293" width="8.28515625" style="339" customWidth="1"/>
    <col min="1294" max="1294" width="10.140625" style="339" customWidth="1"/>
    <col min="1295" max="1295" width="9.5703125" style="339" customWidth="1"/>
    <col min="1296" max="1296" width="9.28515625" style="339" customWidth="1"/>
    <col min="1297" max="1298" width="7.5703125" style="339" customWidth="1"/>
    <col min="1299" max="1299" width="8.140625" style="339" customWidth="1"/>
    <col min="1300" max="1300" width="8.7109375" style="339" customWidth="1"/>
    <col min="1301" max="1301" width="9.140625" style="339" customWidth="1"/>
    <col min="1302" max="1302" width="8.85546875" style="339" customWidth="1"/>
    <col min="1303" max="1303" width="6" style="339" customWidth="1"/>
    <col min="1304" max="1304" width="7.5703125" style="339" customWidth="1"/>
    <col min="1305" max="1305" width="8" style="339" customWidth="1"/>
    <col min="1306" max="1306" width="8.140625" style="339" customWidth="1"/>
    <col min="1307" max="1307" width="7" style="339" customWidth="1"/>
    <col min="1308" max="1308" width="7.5703125" style="339" customWidth="1"/>
    <col min="1309" max="1309" width="7.42578125" style="339" customWidth="1"/>
    <col min="1310" max="1310" width="7.28515625" style="339" customWidth="1"/>
    <col min="1311" max="1311" width="7" style="339" customWidth="1"/>
    <col min="1312" max="1312" width="7.5703125" style="339" customWidth="1"/>
    <col min="1313" max="1313" width="8.28515625" style="339" customWidth="1"/>
    <col min="1314" max="1314" width="7.5703125" style="339" customWidth="1"/>
    <col min="1315" max="1315" width="11.140625" style="339" customWidth="1"/>
    <col min="1316" max="1316" width="6.42578125" style="339" customWidth="1"/>
    <col min="1317" max="1317" width="7.5703125" style="339" customWidth="1"/>
    <col min="1318" max="1318" width="9" style="339" customWidth="1"/>
    <col min="1319" max="1319" width="8.42578125" style="339" bestFit="1" customWidth="1"/>
    <col min="1320" max="1320" width="9.140625" style="339" bestFit="1" customWidth="1"/>
    <col min="1321" max="1321" width="10.85546875" style="339" customWidth="1"/>
    <col min="1322" max="1322" width="6.7109375" style="339" customWidth="1"/>
    <col min="1323" max="1544" width="11.42578125" style="339"/>
    <col min="1545" max="1545" width="4" style="339" customWidth="1"/>
    <col min="1546" max="1546" width="43.7109375" style="339" customWidth="1"/>
    <col min="1547" max="1547" width="10.42578125" style="339" customWidth="1"/>
    <col min="1548" max="1548" width="8.42578125" style="339" customWidth="1"/>
    <col min="1549" max="1549" width="8.28515625" style="339" customWidth="1"/>
    <col min="1550" max="1550" width="10.140625" style="339" customWidth="1"/>
    <col min="1551" max="1551" width="9.5703125" style="339" customWidth="1"/>
    <col min="1552" max="1552" width="9.28515625" style="339" customWidth="1"/>
    <col min="1553" max="1554" width="7.5703125" style="339" customWidth="1"/>
    <col min="1555" max="1555" width="8.140625" style="339" customWidth="1"/>
    <col min="1556" max="1556" width="8.7109375" style="339" customWidth="1"/>
    <col min="1557" max="1557" width="9.140625" style="339" customWidth="1"/>
    <col min="1558" max="1558" width="8.85546875" style="339" customWidth="1"/>
    <col min="1559" max="1559" width="6" style="339" customWidth="1"/>
    <col min="1560" max="1560" width="7.5703125" style="339" customWidth="1"/>
    <col min="1561" max="1561" width="8" style="339" customWidth="1"/>
    <col min="1562" max="1562" width="8.140625" style="339" customWidth="1"/>
    <col min="1563" max="1563" width="7" style="339" customWidth="1"/>
    <col min="1564" max="1564" width="7.5703125" style="339" customWidth="1"/>
    <col min="1565" max="1565" width="7.42578125" style="339" customWidth="1"/>
    <col min="1566" max="1566" width="7.28515625" style="339" customWidth="1"/>
    <col min="1567" max="1567" width="7" style="339" customWidth="1"/>
    <col min="1568" max="1568" width="7.5703125" style="339" customWidth="1"/>
    <col min="1569" max="1569" width="8.28515625" style="339" customWidth="1"/>
    <col min="1570" max="1570" width="7.5703125" style="339" customWidth="1"/>
    <col min="1571" max="1571" width="11.140625" style="339" customWidth="1"/>
    <col min="1572" max="1572" width="6.42578125" style="339" customWidth="1"/>
    <col min="1573" max="1573" width="7.5703125" style="339" customWidth="1"/>
    <col min="1574" max="1574" width="9" style="339" customWidth="1"/>
    <col min="1575" max="1575" width="8.42578125" style="339" bestFit="1" customWidth="1"/>
    <col min="1576" max="1576" width="9.140625" style="339" bestFit="1" customWidth="1"/>
    <col min="1577" max="1577" width="10.85546875" style="339" customWidth="1"/>
    <col min="1578" max="1578" width="6.7109375" style="339" customWidth="1"/>
    <col min="1579" max="1800" width="11.42578125" style="339"/>
    <col min="1801" max="1801" width="4" style="339" customWidth="1"/>
    <col min="1802" max="1802" width="43.7109375" style="339" customWidth="1"/>
    <col min="1803" max="1803" width="10.42578125" style="339" customWidth="1"/>
    <col min="1804" max="1804" width="8.42578125" style="339" customWidth="1"/>
    <col min="1805" max="1805" width="8.28515625" style="339" customWidth="1"/>
    <col min="1806" max="1806" width="10.140625" style="339" customWidth="1"/>
    <col min="1807" max="1807" width="9.5703125" style="339" customWidth="1"/>
    <col min="1808" max="1808" width="9.28515625" style="339" customWidth="1"/>
    <col min="1809" max="1810" width="7.5703125" style="339" customWidth="1"/>
    <col min="1811" max="1811" width="8.140625" style="339" customWidth="1"/>
    <col min="1812" max="1812" width="8.7109375" style="339" customWidth="1"/>
    <col min="1813" max="1813" width="9.140625" style="339" customWidth="1"/>
    <col min="1814" max="1814" width="8.85546875" style="339" customWidth="1"/>
    <col min="1815" max="1815" width="6" style="339" customWidth="1"/>
    <col min="1816" max="1816" width="7.5703125" style="339" customWidth="1"/>
    <col min="1817" max="1817" width="8" style="339" customWidth="1"/>
    <col min="1818" max="1818" width="8.140625" style="339" customWidth="1"/>
    <col min="1819" max="1819" width="7" style="339" customWidth="1"/>
    <col min="1820" max="1820" width="7.5703125" style="339" customWidth="1"/>
    <col min="1821" max="1821" width="7.42578125" style="339" customWidth="1"/>
    <col min="1822" max="1822" width="7.28515625" style="339" customWidth="1"/>
    <col min="1823" max="1823" width="7" style="339" customWidth="1"/>
    <col min="1824" max="1824" width="7.5703125" style="339" customWidth="1"/>
    <col min="1825" max="1825" width="8.28515625" style="339" customWidth="1"/>
    <col min="1826" max="1826" width="7.5703125" style="339" customWidth="1"/>
    <col min="1827" max="1827" width="11.140625" style="339" customWidth="1"/>
    <col min="1828" max="1828" width="6.42578125" style="339" customWidth="1"/>
    <col min="1829" max="1829" width="7.5703125" style="339" customWidth="1"/>
    <col min="1830" max="1830" width="9" style="339" customWidth="1"/>
    <col min="1831" max="1831" width="8.42578125" style="339" bestFit="1" customWidth="1"/>
    <col min="1832" max="1832" width="9.140625" style="339" bestFit="1" customWidth="1"/>
    <col min="1833" max="1833" width="10.85546875" style="339" customWidth="1"/>
    <col min="1834" max="1834" width="6.7109375" style="339" customWidth="1"/>
    <col min="1835" max="2056" width="11.42578125" style="339"/>
    <col min="2057" max="2057" width="4" style="339" customWidth="1"/>
    <col min="2058" max="2058" width="43.7109375" style="339" customWidth="1"/>
    <col min="2059" max="2059" width="10.42578125" style="339" customWidth="1"/>
    <col min="2060" max="2060" width="8.42578125" style="339" customWidth="1"/>
    <col min="2061" max="2061" width="8.28515625" style="339" customWidth="1"/>
    <col min="2062" max="2062" width="10.140625" style="339" customWidth="1"/>
    <col min="2063" max="2063" width="9.5703125" style="339" customWidth="1"/>
    <col min="2064" max="2064" width="9.28515625" style="339" customWidth="1"/>
    <col min="2065" max="2066" width="7.5703125" style="339" customWidth="1"/>
    <col min="2067" max="2067" width="8.140625" style="339" customWidth="1"/>
    <col min="2068" max="2068" width="8.7109375" style="339" customWidth="1"/>
    <col min="2069" max="2069" width="9.140625" style="339" customWidth="1"/>
    <col min="2070" max="2070" width="8.85546875" style="339" customWidth="1"/>
    <col min="2071" max="2071" width="6" style="339" customWidth="1"/>
    <col min="2072" max="2072" width="7.5703125" style="339" customWidth="1"/>
    <col min="2073" max="2073" width="8" style="339" customWidth="1"/>
    <col min="2074" max="2074" width="8.140625" style="339" customWidth="1"/>
    <col min="2075" max="2075" width="7" style="339" customWidth="1"/>
    <col min="2076" max="2076" width="7.5703125" style="339" customWidth="1"/>
    <col min="2077" max="2077" width="7.42578125" style="339" customWidth="1"/>
    <col min="2078" max="2078" width="7.28515625" style="339" customWidth="1"/>
    <col min="2079" max="2079" width="7" style="339" customWidth="1"/>
    <col min="2080" max="2080" width="7.5703125" style="339" customWidth="1"/>
    <col min="2081" max="2081" width="8.28515625" style="339" customWidth="1"/>
    <col min="2082" max="2082" width="7.5703125" style="339" customWidth="1"/>
    <col min="2083" max="2083" width="11.140625" style="339" customWidth="1"/>
    <col min="2084" max="2084" width="6.42578125" style="339" customWidth="1"/>
    <col min="2085" max="2085" width="7.5703125" style="339" customWidth="1"/>
    <col min="2086" max="2086" width="9" style="339" customWidth="1"/>
    <col min="2087" max="2087" width="8.42578125" style="339" bestFit="1" customWidth="1"/>
    <col min="2088" max="2088" width="9.140625" style="339" bestFit="1" customWidth="1"/>
    <col min="2089" max="2089" width="10.85546875" style="339" customWidth="1"/>
    <col min="2090" max="2090" width="6.7109375" style="339" customWidth="1"/>
    <col min="2091" max="2312" width="11.42578125" style="339"/>
    <col min="2313" max="2313" width="4" style="339" customWidth="1"/>
    <col min="2314" max="2314" width="43.7109375" style="339" customWidth="1"/>
    <col min="2315" max="2315" width="10.42578125" style="339" customWidth="1"/>
    <col min="2316" max="2316" width="8.42578125" style="339" customWidth="1"/>
    <col min="2317" max="2317" width="8.28515625" style="339" customWidth="1"/>
    <col min="2318" max="2318" width="10.140625" style="339" customWidth="1"/>
    <col min="2319" max="2319" width="9.5703125" style="339" customWidth="1"/>
    <col min="2320" max="2320" width="9.28515625" style="339" customWidth="1"/>
    <col min="2321" max="2322" width="7.5703125" style="339" customWidth="1"/>
    <col min="2323" max="2323" width="8.140625" style="339" customWidth="1"/>
    <col min="2324" max="2324" width="8.7109375" style="339" customWidth="1"/>
    <col min="2325" max="2325" width="9.140625" style="339" customWidth="1"/>
    <col min="2326" max="2326" width="8.85546875" style="339" customWidth="1"/>
    <col min="2327" max="2327" width="6" style="339" customWidth="1"/>
    <col min="2328" max="2328" width="7.5703125" style="339" customWidth="1"/>
    <col min="2329" max="2329" width="8" style="339" customWidth="1"/>
    <col min="2330" max="2330" width="8.140625" style="339" customWidth="1"/>
    <col min="2331" max="2331" width="7" style="339" customWidth="1"/>
    <col min="2332" max="2332" width="7.5703125" style="339" customWidth="1"/>
    <col min="2333" max="2333" width="7.42578125" style="339" customWidth="1"/>
    <col min="2334" max="2334" width="7.28515625" style="339" customWidth="1"/>
    <col min="2335" max="2335" width="7" style="339" customWidth="1"/>
    <col min="2336" max="2336" width="7.5703125" style="339" customWidth="1"/>
    <col min="2337" max="2337" width="8.28515625" style="339" customWidth="1"/>
    <col min="2338" max="2338" width="7.5703125" style="339" customWidth="1"/>
    <col min="2339" max="2339" width="11.140625" style="339" customWidth="1"/>
    <col min="2340" max="2340" width="6.42578125" style="339" customWidth="1"/>
    <col min="2341" max="2341" width="7.5703125" style="339" customWidth="1"/>
    <col min="2342" max="2342" width="9" style="339" customWidth="1"/>
    <col min="2343" max="2343" width="8.42578125" style="339" bestFit="1" customWidth="1"/>
    <col min="2344" max="2344" width="9.140625" style="339" bestFit="1" customWidth="1"/>
    <col min="2345" max="2345" width="10.85546875" style="339" customWidth="1"/>
    <col min="2346" max="2346" width="6.7109375" style="339" customWidth="1"/>
    <col min="2347" max="2568" width="11.42578125" style="339"/>
    <col min="2569" max="2569" width="4" style="339" customWidth="1"/>
    <col min="2570" max="2570" width="43.7109375" style="339" customWidth="1"/>
    <col min="2571" max="2571" width="10.42578125" style="339" customWidth="1"/>
    <col min="2572" max="2572" width="8.42578125" style="339" customWidth="1"/>
    <col min="2573" max="2573" width="8.28515625" style="339" customWidth="1"/>
    <col min="2574" max="2574" width="10.140625" style="339" customWidth="1"/>
    <col min="2575" max="2575" width="9.5703125" style="339" customWidth="1"/>
    <col min="2576" max="2576" width="9.28515625" style="339" customWidth="1"/>
    <col min="2577" max="2578" width="7.5703125" style="339" customWidth="1"/>
    <col min="2579" max="2579" width="8.140625" style="339" customWidth="1"/>
    <col min="2580" max="2580" width="8.7109375" style="339" customWidth="1"/>
    <col min="2581" max="2581" width="9.140625" style="339" customWidth="1"/>
    <col min="2582" max="2582" width="8.85546875" style="339" customWidth="1"/>
    <col min="2583" max="2583" width="6" style="339" customWidth="1"/>
    <col min="2584" max="2584" width="7.5703125" style="339" customWidth="1"/>
    <col min="2585" max="2585" width="8" style="339" customWidth="1"/>
    <col min="2586" max="2586" width="8.140625" style="339" customWidth="1"/>
    <col min="2587" max="2587" width="7" style="339" customWidth="1"/>
    <col min="2588" max="2588" width="7.5703125" style="339" customWidth="1"/>
    <col min="2589" max="2589" width="7.42578125" style="339" customWidth="1"/>
    <col min="2590" max="2590" width="7.28515625" style="339" customWidth="1"/>
    <col min="2591" max="2591" width="7" style="339" customWidth="1"/>
    <col min="2592" max="2592" width="7.5703125" style="339" customWidth="1"/>
    <col min="2593" max="2593" width="8.28515625" style="339" customWidth="1"/>
    <col min="2594" max="2594" width="7.5703125" style="339" customWidth="1"/>
    <col min="2595" max="2595" width="11.140625" style="339" customWidth="1"/>
    <col min="2596" max="2596" width="6.42578125" style="339" customWidth="1"/>
    <col min="2597" max="2597" width="7.5703125" style="339" customWidth="1"/>
    <col min="2598" max="2598" width="9" style="339" customWidth="1"/>
    <col min="2599" max="2599" width="8.42578125" style="339" bestFit="1" customWidth="1"/>
    <col min="2600" max="2600" width="9.140625" style="339" bestFit="1" customWidth="1"/>
    <col min="2601" max="2601" width="10.85546875" style="339" customWidth="1"/>
    <col min="2602" max="2602" width="6.7109375" style="339" customWidth="1"/>
    <col min="2603" max="2824" width="11.42578125" style="339"/>
    <col min="2825" max="2825" width="4" style="339" customWidth="1"/>
    <col min="2826" max="2826" width="43.7109375" style="339" customWidth="1"/>
    <col min="2827" max="2827" width="10.42578125" style="339" customWidth="1"/>
    <col min="2828" max="2828" width="8.42578125" style="339" customWidth="1"/>
    <col min="2829" max="2829" width="8.28515625" style="339" customWidth="1"/>
    <col min="2830" max="2830" width="10.140625" style="339" customWidth="1"/>
    <col min="2831" max="2831" width="9.5703125" style="339" customWidth="1"/>
    <col min="2832" max="2832" width="9.28515625" style="339" customWidth="1"/>
    <col min="2833" max="2834" width="7.5703125" style="339" customWidth="1"/>
    <col min="2835" max="2835" width="8.140625" style="339" customWidth="1"/>
    <col min="2836" max="2836" width="8.7109375" style="339" customWidth="1"/>
    <col min="2837" max="2837" width="9.140625" style="339" customWidth="1"/>
    <col min="2838" max="2838" width="8.85546875" style="339" customWidth="1"/>
    <col min="2839" max="2839" width="6" style="339" customWidth="1"/>
    <col min="2840" max="2840" width="7.5703125" style="339" customWidth="1"/>
    <col min="2841" max="2841" width="8" style="339" customWidth="1"/>
    <col min="2842" max="2842" width="8.140625" style="339" customWidth="1"/>
    <col min="2843" max="2843" width="7" style="339" customWidth="1"/>
    <col min="2844" max="2844" width="7.5703125" style="339" customWidth="1"/>
    <col min="2845" max="2845" width="7.42578125" style="339" customWidth="1"/>
    <col min="2846" max="2846" width="7.28515625" style="339" customWidth="1"/>
    <col min="2847" max="2847" width="7" style="339" customWidth="1"/>
    <col min="2848" max="2848" width="7.5703125" style="339" customWidth="1"/>
    <col min="2849" max="2849" width="8.28515625" style="339" customWidth="1"/>
    <col min="2850" max="2850" width="7.5703125" style="339" customWidth="1"/>
    <col min="2851" max="2851" width="11.140625" style="339" customWidth="1"/>
    <col min="2852" max="2852" width="6.42578125" style="339" customWidth="1"/>
    <col min="2853" max="2853" width="7.5703125" style="339" customWidth="1"/>
    <col min="2854" max="2854" width="9" style="339" customWidth="1"/>
    <col min="2855" max="2855" width="8.42578125" style="339" bestFit="1" customWidth="1"/>
    <col min="2856" max="2856" width="9.140625" style="339" bestFit="1" customWidth="1"/>
    <col min="2857" max="2857" width="10.85546875" style="339" customWidth="1"/>
    <col min="2858" max="2858" width="6.7109375" style="339" customWidth="1"/>
    <col min="2859" max="3080" width="11.42578125" style="339"/>
    <col min="3081" max="3081" width="4" style="339" customWidth="1"/>
    <col min="3082" max="3082" width="43.7109375" style="339" customWidth="1"/>
    <col min="3083" max="3083" width="10.42578125" style="339" customWidth="1"/>
    <col min="3084" max="3084" width="8.42578125" style="339" customWidth="1"/>
    <col min="3085" max="3085" width="8.28515625" style="339" customWidth="1"/>
    <col min="3086" max="3086" width="10.140625" style="339" customWidth="1"/>
    <col min="3087" max="3087" width="9.5703125" style="339" customWidth="1"/>
    <col min="3088" max="3088" width="9.28515625" style="339" customWidth="1"/>
    <col min="3089" max="3090" width="7.5703125" style="339" customWidth="1"/>
    <col min="3091" max="3091" width="8.140625" style="339" customWidth="1"/>
    <col min="3092" max="3092" width="8.7109375" style="339" customWidth="1"/>
    <col min="3093" max="3093" width="9.140625" style="339" customWidth="1"/>
    <col min="3094" max="3094" width="8.85546875" style="339" customWidth="1"/>
    <col min="3095" max="3095" width="6" style="339" customWidth="1"/>
    <col min="3096" max="3096" width="7.5703125" style="339" customWidth="1"/>
    <col min="3097" max="3097" width="8" style="339" customWidth="1"/>
    <col min="3098" max="3098" width="8.140625" style="339" customWidth="1"/>
    <col min="3099" max="3099" width="7" style="339" customWidth="1"/>
    <col min="3100" max="3100" width="7.5703125" style="339" customWidth="1"/>
    <col min="3101" max="3101" width="7.42578125" style="339" customWidth="1"/>
    <col min="3102" max="3102" width="7.28515625" style="339" customWidth="1"/>
    <col min="3103" max="3103" width="7" style="339" customWidth="1"/>
    <col min="3104" max="3104" width="7.5703125" style="339" customWidth="1"/>
    <col min="3105" max="3105" width="8.28515625" style="339" customWidth="1"/>
    <col min="3106" max="3106" width="7.5703125" style="339" customWidth="1"/>
    <col min="3107" max="3107" width="11.140625" style="339" customWidth="1"/>
    <col min="3108" max="3108" width="6.42578125" style="339" customWidth="1"/>
    <col min="3109" max="3109" width="7.5703125" style="339" customWidth="1"/>
    <col min="3110" max="3110" width="9" style="339" customWidth="1"/>
    <col min="3111" max="3111" width="8.42578125" style="339" bestFit="1" customWidth="1"/>
    <col min="3112" max="3112" width="9.140625" style="339" bestFit="1" customWidth="1"/>
    <col min="3113" max="3113" width="10.85546875" style="339" customWidth="1"/>
    <col min="3114" max="3114" width="6.7109375" style="339" customWidth="1"/>
    <col min="3115" max="3336" width="11.42578125" style="339"/>
    <col min="3337" max="3337" width="4" style="339" customWidth="1"/>
    <col min="3338" max="3338" width="43.7109375" style="339" customWidth="1"/>
    <col min="3339" max="3339" width="10.42578125" style="339" customWidth="1"/>
    <col min="3340" max="3340" width="8.42578125" style="339" customWidth="1"/>
    <col min="3341" max="3341" width="8.28515625" style="339" customWidth="1"/>
    <col min="3342" max="3342" width="10.140625" style="339" customWidth="1"/>
    <col min="3343" max="3343" width="9.5703125" style="339" customWidth="1"/>
    <col min="3344" max="3344" width="9.28515625" style="339" customWidth="1"/>
    <col min="3345" max="3346" width="7.5703125" style="339" customWidth="1"/>
    <col min="3347" max="3347" width="8.140625" style="339" customWidth="1"/>
    <col min="3348" max="3348" width="8.7109375" style="339" customWidth="1"/>
    <col min="3349" max="3349" width="9.140625" style="339" customWidth="1"/>
    <col min="3350" max="3350" width="8.85546875" style="339" customWidth="1"/>
    <col min="3351" max="3351" width="6" style="339" customWidth="1"/>
    <col min="3352" max="3352" width="7.5703125" style="339" customWidth="1"/>
    <col min="3353" max="3353" width="8" style="339" customWidth="1"/>
    <col min="3354" max="3354" width="8.140625" style="339" customWidth="1"/>
    <col min="3355" max="3355" width="7" style="339" customWidth="1"/>
    <col min="3356" max="3356" width="7.5703125" style="339" customWidth="1"/>
    <col min="3357" max="3357" width="7.42578125" style="339" customWidth="1"/>
    <col min="3358" max="3358" width="7.28515625" style="339" customWidth="1"/>
    <col min="3359" max="3359" width="7" style="339" customWidth="1"/>
    <col min="3360" max="3360" width="7.5703125" style="339" customWidth="1"/>
    <col min="3361" max="3361" width="8.28515625" style="339" customWidth="1"/>
    <col min="3362" max="3362" width="7.5703125" style="339" customWidth="1"/>
    <col min="3363" max="3363" width="11.140625" style="339" customWidth="1"/>
    <col min="3364" max="3364" width="6.42578125" style="339" customWidth="1"/>
    <col min="3365" max="3365" width="7.5703125" style="339" customWidth="1"/>
    <col min="3366" max="3366" width="9" style="339" customWidth="1"/>
    <col min="3367" max="3367" width="8.42578125" style="339" bestFit="1" customWidth="1"/>
    <col min="3368" max="3368" width="9.140625" style="339" bestFit="1" customWidth="1"/>
    <col min="3369" max="3369" width="10.85546875" style="339" customWidth="1"/>
    <col min="3370" max="3370" width="6.7109375" style="339" customWidth="1"/>
    <col min="3371" max="3592" width="11.42578125" style="339"/>
    <col min="3593" max="3593" width="4" style="339" customWidth="1"/>
    <col min="3594" max="3594" width="43.7109375" style="339" customWidth="1"/>
    <col min="3595" max="3595" width="10.42578125" style="339" customWidth="1"/>
    <col min="3596" max="3596" width="8.42578125" style="339" customWidth="1"/>
    <col min="3597" max="3597" width="8.28515625" style="339" customWidth="1"/>
    <col min="3598" max="3598" width="10.140625" style="339" customWidth="1"/>
    <col min="3599" max="3599" width="9.5703125" style="339" customWidth="1"/>
    <col min="3600" max="3600" width="9.28515625" style="339" customWidth="1"/>
    <col min="3601" max="3602" width="7.5703125" style="339" customWidth="1"/>
    <col min="3603" max="3603" width="8.140625" style="339" customWidth="1"/>
    <col min="3604" max="3604" width="8.7109375" style="339" customWidth="1"/>
    <col min="3605" max="3605" width="9.140625" style="339" customWidth="1"/>
    <col min="3606" max="3606" width="8.85546875" style="339" customWidth="1"/>
    <col min="3607" max="3607" width="6" style="339" customWidth="1"/>
    <col min="3608" max="3608" width="7.5703125" style="339" customWidth="1"/>
    <col min="3609" max="3609" width="8" style="339" customWidth="1"/>
    <col min="3610" max="3610" width="8.140625" style="339" customWidth="1"/>
    <col min="3611" max="3611" width="7" style="339" customWidth="1"/>
    <col min="3612" max="3612" width="7.5703125" style="339" customWidth="1"/>
    <col min="3613" max="3613" width="7.42578125" style="339" customWidth="1"/>
    <col min="3614" max="3614" width="7.28515625" style="339" customWidth="1"/>
    <col min="3615" max="3615" width="7" style="339" customWidth="1"/>
    <col min="3616" max="3616" width="7.5703125" style="339" customWidth="1"/>
    <col min="3617" max="3617" width="8.28515625" style="339" customWidth="1"/>
    <col min="3618" max="3618" width="7.5703125" style="339" customWidth="1"/>
    <col min="3619" max="3619" width="11.140625" style="339" customWidth="1"/>
    <col min="3620" max="3620" width="6.42578125" style="339" customWidth="1"/>
    <col min="3621" max="3621" width="7.5703125" style="339" customWidth="1"/>
    <col min="3622" max="3622" width="9" style="339" customWidth="1"/>
    <col min="3623" max="3623" width="8.42578125" style="339" bestFit="1" customWidth="1"/>
    <col min="3624" max="3624" width="9.140625" style="339" bestFit="1" customWidth="1"/>
    <col min="3625" max="3625" width="10.85546875" style="339" customWidth="1"/>
    <col min="3626" max="3626" width="6.7109375" style="339" customWidth="1"/>
    <col min="3627" max="3848" width="11.42578125" style="339"/>
    <col min="3849" max="3849" width="4" style="339" customWidth="1"/>
    <col min="3850" max="3850" width="43.7109375" style="339" customWidth="1"/>
    <col min="3851" max="3851" width="10.42578125" style="339" customWidth="1"/>
    <col min="3852" max="3852" width="8.42578125" style="339" customWidth="1"/>
    <col min="3853" max="3853" width="8.28515625" style="339" customWidth="1"/>
    <col min="3854" max="3854" width="10.140625" style="339" customWidth="1"/>
    <col min="3855" max="3855" width="9.5703125" style="339" customWidth="1"/>
    <col min="3856" max="3856" width="9.28515625" style="339" customWidth="1"/>
    <col min="3857" max="3858" width="7.5703125" style="339" customWidth="1"/>
    <col min="3859" max="3859" width="8.140625" style="339" customWidth="1"/>
    <col min="3860" max="3860" width="8.7109375" style="339" customWidth="1"/>
    <col min="3861" max="3861" width="9.140625" style="339" customWidth="1"/>
    <col min="3862" max="3862" width="8.85546875" style="339" customWidth="1"/>
    <col min="3863" max="3863" width="6" style="339" customWidth="1"/>
    <col min="3864" max="3864" width="7.5703125" style="339" customWidth="1"/>
    <col min="3865" max="3865" width="8" style="339" customWidth="1"/>
    <col min="3866" max="3866" width="8.140625" style="339" customWidth="1"/>
    <col min="3867" max="3867" width="7" style="339" customWidth="1"/>
    <col min="3868" max="3868" width="7.5703125" style="339" customWidth="1"/>
    <col min="3869" max="3869" width="7.42578125" style="339" customWidth="1"/>
    <col min="3870" max="3870" width="7.28515625" style="339" customWidth="1"/>
    <col min="3871" max="3871" width="7" style="339" customWidth="1"/>
    <col min="3872" max="3872" width="7.5703125" style="339" customWidth="1"/>
    <col min="3873" max="3873" width="8.28515625" style="339" customWidth="1"/>
    <col min="3874" max="3874" width="7.5703125" style="339" customWidth="1"/>
    <col min="3875" max="3875" width="11.140625" style="339" customWidth="1"/>
    <col min="3876" max="3876" width="6.42578125" style="339" customWidth="1"/>
    <col min="3877" max="3877" width="7.5703125" style="339" customWidth="1"/>
    <col min="3878" max="3878" width="9" style="339" customWidth="1"/>
    <col min="3879" max="3879" width="8.42578125" style="339" bestFit="1" customWidth="1"/>
    <col min="3880" max="3880" width="9.140625" style="339" bestFit="1" customWidth="1"/>
    <col min="3881" max="3881" width="10.85546875" style="339" customWidth="1"/>
    <col min="3882" max="3882" width="6.7109375" style="339" customWidth="1"/>
    <col min="3883" max="4104" width="11.42578125" style="339"/>
    <col min="4105" max="4105" width="4" style="339" customWidth="1"/>
    <col min="4106" max="4106" width="43.7109375" style="339" customWidth="1"/>
    <col min="4107" max="4107" width="10.42578125" style="339" customWidth="1"/>
    <col min="4108" max="4108" width="8.42578125" style="339" customWidth="1"/>
    <col min="4109" max="4109" width="8.28515625" style="339" customWidth="1"/>
    <col min="4110" max="4110" width="10.140625" style="339" customWidth="1"/>
    <col min="4111" max="4111" width="9.5703125" style="339" customWidth="1"/>
    <col min="4112" max="4112" width="9.28515625" style="339" customWidth="1"/>
    <col min="4113" max="4114" width="7.5703125" style="339" customWidth="1"/>
    <col min="4115" max="4115" width="8.140625" style="339" customWidth="1"/>
    <col min="4116" max="4116" width="8.7109375" style="339" customWidth="1"/>
    <col min="4117" max="4117" width="9.140625" style="339" customWidth="1"/>
    <col min="4118" max="4118" width="8.85546875" style="339" customWidth="1"/>
    <col min="4119" max="4119" width="6" style="339" customWidth="1"/>
    <col min="4120" max="4120" width="7.5703125" style="339" customWidth="1"/>
    <col min="4121" max="4121" width="8" style="339" customWidth="1"/>
    <col min="4122" max="4122" width="8.140625" style="339" customWidth="1"/>
    <col min="4123" max="4123" width="7" style="339" customWidth="1"/>
    <col min="4124" max="4124" width="7.5703125" style="339" customWidth="1"/>
    <col min="4125" max="4125" width="7.42578125" style="339" customWidth="1"/>
    <col min="4126" max="4126" width="7.28515625" style="339" customWidth="1"/>
    <col min="4127" max="4127" width="7" style="339" customWidth="1"/>
    <col min="4128" max="4128" width="7.5703125" style="339" customWidth="1"/>
    <col min="4129" max="4129" width="8.28515625" style="339" customWidth="1"/>
    <col min="4130" max="4130" width="7.5703125" style="339" customWidth="1"/>
    <col min="4131" max="4131" width="11.140625" style="339" customWidth="1"/>
    <col min="4132" max="4132" width="6.42578125" style="339" customWidth="1"/>
    <col min="4133" max="4133" width="7.5703125" style="339" customWidth="1"/>
    <col min="4134" max="4134" width="9" style="339" customWidth="1"/>
    <col min="4135" max="4135" width="8.42578125" style="339" bestFit="1" customWidth="1"/>
    <col min="4136" max="4136" width="9.140625" style="339" bestFit="1" customWidth="1"/>
    <col min="4137" max="4137" width="10.85546875" style="339" customWidth="1"/>
    <col min="4138" max="4138" width="6.7109375" style="339" customWidth="1"/>
    <col min="4139" max="4360" width="11.42578125" style="339"/>
    <col min="4361" max="4361" width="4" style="339" customWidth="1"/>
    <col min="4362" max="4362" width="43.7109375" style="339" customWidth="1"/>
    <col min="4363" max="4363" width="10.42578125" style="339" customWidth="1"/>
    <col min="4364" max="4364" width="8.42578125" style="339" customWidth="1"/>
    <col min="4365" max="4365" width="8.28515625" style="339" customWidth="1"/>
    <col min="4366" max="4366" width="10.140625" style="339" customWidth="1"/>
    <col min="4367" max="4367" width="9.5703125" style="339" customWidth="1"/>
    <col min="4368" max="4368" width="9.28515625" style="339" customWidth="1"/>
    <col min="4369" max="4370" width="7.5703125" style="339" customWidth="1"/>
    <col min="4371" max="4371" width="8.140625" style="339" customWidth="1"/>
    <col min="4372" max="4372" width="8.7109375" style="339" customWidth="1"/>
    <col min="4373" max="4373" width="9.140625" style="339" customWidth="1"/>
    <col min="4374" max="4374" width="8.85546875" style="339" customWidth="1"/>
    <col min="4375" max="4375" width="6" style="339" customWidth="1"/>
    <col min="4376" max="4376" width="7.5703125" style="339" customWidth="1"/>
    <col min="4377" max="4377" width="8" style="339" customWidth="1"/>
    <col min="4378" max="4378" width="8.140625" style="339" customWidth="1"/>
    <col min="4379" max="4379" width="7" style="339" customWidth="1"/>
    <col min="4380" max="4380" width="7.5703125" style="339" customWidth="1"/>
    <col min="4381" max="4381" width="7.42578125" style="339" customWidth="1"/>
    <col min="4382" max="4382" width="7.28515625" style="339" customWidth="1"/>
    <col min="4383" max="4383" width="7" style="339" customWidth="1"/>
    <col min="4384" max="4384" width="7.5703125" style="339" customWidth="1"/>
    <col min="4385" max="4385" width="8.28515625" style="339" customWidth="1"/>
    <col min="4386" max="4386" width="7.5703125" style="339" customWidth="1"/>
    <col min="4387" max="4387" width="11.140625" style="339" customWidth="1"/>
    <col min="4388" max="4388" width="6.42578125" style="339" customWidth="1"/>
    <col min="4389" max="4389" width="7.5703125" style="339" customWidth="1"/>
    <col min="4390" max="4390" width="9" style="339" customWidth="1"/>
    <col min="4391" max="4391" width="8.42578125" style="339" bestFit="1" customWidth="1"/>
    <col min="4392" max="4392" width="9.140625" style="339" bestFit="1" customWidth="1"/>
    <col min="4393" max="4393" width="10.85546875" style="339" customWidth="1"/>
    <col min="4394" max="4394" width="6.7109375" style="339" customWidth="1"/>
    <col min="4395" max="4616" width="11.42578125" style="339"/>
    <col min="4617" max="4617" width="4" style="339" customWidth="1"/>
    <col min="4618" max="4618" width="43.7109375" style="339" customWidth="1"/>
    <col min="4619" max="4619" width="10.42578125" style="339" customWidth="1"/>
    <col min="4620" max="4620" width="8.42578125" style="339" customWidth="1"/>
    <col min="4621" max="4621" width="8.28515625" style="339" customWidth="1"/>
    <col min="4622" max="4622" width="10.140625" style="339" customWidth="1"/>
    <col min="4623" max="4623" width="9.5703125" style="339" customWidth="1"/>
    <col min="4624" max="4624" width="9.28515625" style="339" customWidth="1"/>
    <col min="4625" max="4626" width="7.5703125" style="339" customWidth="1"/>
    <col min="4627" max="4627" width="8.140625" style="339" customWidth="1"/>
    <col min="4628" max="4628" width="8.7109375" style="339" customWidth="1"/>
    <col min="4629" max="4629" width="9.140625" style="339" customWidth="1"/>
    <col min="4630" max="4630" width="8.85546875" style="339" customWidth="1"/>
    <col min="4631" max="4631" width="6" style="339" customWidth="1"/>
    <col min="4632" max="4632" width="7.5703125" style="339" customWidth="1"/>
    <col min="4633" max="4633" width="8" style="339" customWidth="1"/>
    <col min="4634" max="4634" width="8.140625" style="339" customWidth="1"/>
    <col min="4635" max="4635" width="7" style="339" customWidth="1"/>
    <col min="4636" max="4636" width="7.5703125" style="339" customWidth="1"/>
    <col min="4637" max="4637" width="7.42578125" style="339" customWidth="1"/>
    <col min="4638" max="4638" width="7.28515625" style="339" customWidth="1"/>
    <col min="4639" max="4639" width="7" style="339" customWidth="1"/>
    <col min="4640" max="4640" width="7.5703125" style="339" customWidth="1"/>
    <col min="4641" max="4641" width="8.28515625" style="339" customWidth="1"/>
    <col min="4642" max="4642" width="7.5703125" style="339" customWidth="1"/>
    <col min="4643" max="4643" width="11.140625" style="339" customWidth="1"/>
    <col min="4644" max="4644" width="6.42578125" style="339" customWidth="1"/>
    <col min="4645" max="4645" width="7.5703125" style="339" customWidth="1"/>
    <col min="4646" max="4646" width="9" style="339" customWidth="1"/>
    <col min="4647" max="4647" width="8.42578125" style="339" bestFit="1" customWidth="1"/>
    <col min="4648" max="4648" width="9.140625" style="339" bestFit="1" customWidth="1"/>
    <col min="4649" max="4649" width="10.85546875" style="339" customWidth="1"/>
    <col min="4650" max="4650" width="6.7109375" style="339" customWidth="1"/>
    <col min="4651" max="4872" width="11.42578125" style="339"/>
    <col min="4873" max="4873" width="4" style="339" customWidth="1"/>
    <col min="4874" max="4874" width="43.7109375" style="339" customWidth="1"/>
    <col min="4875" max="4875" width="10.42578125" style="339" customWidth="1"/>
    <col min="4876" max="4876" width="8.42578125" style="339" customWidth="1"/>
    <col min="4877" max="4877" width="8.28515625" style="339" customWidth="1"/>
    <col min="4878" max="4878" width="10.140625" style="339" customWidth="1"/>
    <col min="4879" max="4879" width="9.5703125" style="339" customWidth="1"/>
    <col min="4880" max="4880" width="9.28515625" style="339" customWidth="1"/>
    <col min="4881" max="4882" width="7.5703125" style="339" customWidth="1"/>
    <col min="4883" max="4883" width="8.140625" style="339" customWidth="1"/>
    <col min="4884" max="4884" width="8.7109375" style="339" customWidth="1"/>
    <col min="4885" max="4885" width="9.140625" style="339" customWidth="1"/>
    <col min="4886" max="4886" width="8.85546875" style="339" customWidth="1"/>
    <col min="4887" max="4887" width="6" style="339" customWidth="1"/>
    <col min="4888" max="4888" width="7.5703125" style="339" customWidth="1"/>
    <col min="4889" max="4889" width="8" style="339" customWidth="1"/>
    <col min="4890" max="4890" width="8.140625" style="339" customWidth="1"/>
    <col min="4891" max="4891" width="7" style="339" customWidth="1"/>
    <col min="4892" max="4892" width="7.5703125" style="339" customWidth="1"/>
    <col min="4893" max="4893" width="7.42578125" style="339" customWidth="1"/>
    <col min="4894" max="4894" width="7.28515625" style="339" customWidth="1"/>
    <col min="4895" max="4895" width="7" style="339" customWidth="1"/>
    <col min="4896" max="4896" width="7.5703125" style="339" customWidth="1"/>
    <col min="4897" max="4897" width="8.28515625" style="339" customWidth="1"/>
    <col min="4898" max="4898" width="7.5703125" style="339" customWidth="1"/>
    <col min="4899" max="4899" width="11.140625" style="339" customWidth="1"/>
    <col min="4900" max="4900" width="6.42578125" style="339" customWidth="1"/>
    <col min="4901" max="4901" width="7.5703125" style="339" customWidth="1"/>
    <col min="4902" max="4902" width="9" style="339" customWidth="1"/>
    <col min="4903" max="4903" width="8.42578125" style="339" bestFit="1" customWidth="1"/>
    <col min="4904" max="4904" width="9.140625" style="339" bestFit="1" customWidth="1"/>
    <col min="4905" max="4905" width="10.85546875" style="339" customWidth="1"/>
    <col min="4906" max="4906" width="6.7109375" style="339" customWidth="1"/>
    <col min="4907" max="5128" width="11.42578125" style="339"/>
    <col min="5129" max="5129" width="4" style="339" customWidth="1"/>
    <col min="5130" max="5130" width="43.7109375" style="339" customWidth="1"/>
    <col min="5131" max="5131" width="10.42578125" style="339" customWidth="1"/>
    <col min="5132" max="5132" width="8.42578125" style="339" customWidth="1"/>
    <col min="5133" max="5133" width="8.28515625" style="339" customWidth="1"/>
    <col min="5134" max="5134" width="10.140625" style="339" customWidth="1"/>
    <col min="5135" max="5135" width="9.5703125" style="339" customWidth="1"/>
    <col min="5136" max="5136" width="9.28515625" style="339" customWidth="1"/>
    <col min="5137" max="5138" width="7.5703125" style="339" customWidth="1"/>
    <col min="5139" max="5139" width="8.140625" style="339" customWidth="1"/>
    <col min="5140" max="5140" width="8.7109375" style="339" customWidth="1"/>
    <col min="5141" max="5141" width="9.140625" style="339" customWidth="1"/>
    <col min="5142" max="5142" width="8.85546875" style="339" customWidth="1"/>
    <col min="5143" max="5143" width="6" style="339" customWidth="1"/>
    <col min="5144" max="5144" width="7.5703125" style="339" customWidth="1"/>
    <col min="5145" max="5145" width="8" style="339" customWidth="1"/>
    <col min="5146" max="5146" width="8.140625" style="339" customWidth="1"/>
    <col min="5147" max="5147" width="7" style="339" customWidth="1"/>
    <col min="5148" max="5148" width="7.5703125" style="339" customWidth="1"/>
    <col min="5149" max="5149" width="7.42578125" style="339" customWidth="1"/>
    <col min="5150" max="5150" width="7.28515625" style="339" customWidth="1"/>
    <col min="5151" max="5151" width="7" style="339" customWidth="1"/>
    <col min="5152" max="5152" width="7.5703125" style="339" customWidth="1"/>
    <col min="5153" max="5153" width="8.28515625" style="339" customWidth="1"/>
    <col min="5154" max="5154" width="7.5703125" style="339" customWidth="1"/>
    <col min="5155" max="5155" width="11.140625" style="339" customWidth="1"/>
    <col min="5156" max="5156" width="6.42578125" style="339" customWidth="1"/>
    <col min="5157" max="5157" width="7.5703125" style="339" customWidth="1"/>
    <col min="5158" max="5158" width="9" style="339" customWidth="1"/>
    <col min="5159" max="5159" width="8.42578125" style="339" bestFit="1" customWidth="1"/>
    <col min="5160" max="5160" width="9.140625" style="339" bestFit="1" customWidth="1"/>
    <col min="5161" max="5161" width="10.85546875" style="339" customWidth="1"/>
    <col min="5162" max="5162" width="6.7109375" style="339" customWidth="1"/>
    <col min="5163" max="5384" width="11.42578125" style="339"/>
    <col min="5385" max="5385" width="4" style="339" customWidth="1"/>
    <col min="5386" max="5386" width="43.7109375" style="339" customWidth="1"/>
    <col min="5387" max="5387" width="10.42578125" style="339" customWidth="1"/>
    <col min="5388" max="5388" width="8.42578125" style="339" customWidth="1"/>
    <col min="5389" max="5389" width="8.28515625" style="339" customWidth="1"/>
    <col min="5390" max="5390" width="10.140625" style="339" customWidth="1"/>
    <col min="5391" max="5391" width="9.5703125" style="339" customWidth="1"/>
    <col min="5392" max="5392" width="9.28515625" style="339" customWidth="1"/>
    <col min="5393" max="5394" width="7.5703125" style="339" customWidth="1"/>
    <col min="5395" max="5395" width="8.140625" style="339" customWidth="1"/>
    <col min="5396" max="5396" width="8.7109375" style="339" customWidth="1"/>
    <col min="5397" max="5397" width="9.140625" style="339" customWidth="1"/>
    <col min="5398" max="5398" width="8.85546875" style="339" customWidth="1"/>
    <col min="5399" max="5399" width="6" style="339" customWidth="1"/>
    <col min="5400" max="5400" width="7.5703125" style="339" customWidth="1"/>
    <col min="5401" max="5401" width="8" style="339" customWidth="1"/>
    <col min="5402" max="5402" width="8.140625" style="339" customWidth="1"/>
    <col min="5403" max="5403" width="7" style="339" customWidth="1"/>
    <col min="5404" max="5404" width="7.5703125" style="339" customWidth="1"/>
    <col min="5405" max="5405" width="7.42578125" style="339" customWidth="1"/>
    <col min="5406" max="5406" width="7.28515625" style="339" customWidth="1"/>
    <col min="5407" max="5407" width="7" style="339" customWidth="1"/>
    <col min="5408" max="5408" width="7.5703125" style="339" customWidth="1"/>
    <col min="5409" max="5409" width="8.28515625" style="339" customWidth="1"/>
    <col min="5410" max="5410" width="7.5703125" style="339" customWidth="1"/>
    <col min="5411" max="5411" width="11.140625" style="339" customWidth="1"/>
    <col min="5412" max="5412" width="6.42578125" style="339" customWidth="1"/>
    <col min="5413" max="5413" width="7.5703125" style="339" customWidth="1"/>
    <col min="5414" max="5414" width="9" style="339" customWidth="1"/>
    <col min="5415" max="5415" width="8.42578125" style="339" bestFit="1" customWidth="1"/>
    <col min="5416" max="5416" width="9.140625" style="339" bestFit="1" customWidth="1"/>
    <col min="5417" max="5417" width="10.85546875" style="339" customWidth="1"/>
    <col min="5418" max="5418" width="6.7109375" style="339" customWidth="1"/>
    <col min="5419" max="5640" width="11.42578125" style="339"/>
    <col min="5641" max="5641" width="4" style="339" customWidth="1"/>
    <col min="5642" max="5642" width="43.7109375" style="339" customWidth="1"/>
    <col min="5643" max="5643" width="10.42578125" style="339" customWidth="1"/>
    <col min="5644" max="5644" width="8.42578125" style="339" customWidth="1"/>
    <col min="5645" max="5645" width="8.28515625" style="339" customWidth="1"/>
    <col min="5646" max="5646" width="10.140625" style="339" customWidth="1"/>
    <col min="5647" max="5647" width="9.5703125" style="339" customWidth="1"/>
    <col min="5648" max="5648" width="9.28515625" style="339" customWidth="1"/>
    <col min="5649" max="5650" width="7.5703125" style="339" customWidth="1"/>
    <col min="5651" max="5651" width="8.140625" style="339" customWidth="1"/>
    <col min="5652" max="5652" width="8.7109375" style="339" customWidth="1"/>
    <col min="5653" max="5653" width="9.140625" style="339" customWidth="1"/>
    <col min="5654" max="5654" width="8.85546875" style="339" customWidth="1"/>
    <col min="5655" max="5655" width="6" style="339" customWidth="1"/>
    <col min="5656" max="5656" width="7.5703125" style="339" customWidth="1"/>
    <col min="5657" max="5657" width="8" style="339" customWidth="1"/>
    <col min="5658" max="5658" width="8.140625" style="339" customWidth="1"/>
    <col min="5659" max="5659" width="7" style="339" customWidth="1"/>
    <col min="5660" max="5660" width="7.5703125" style="339" customWidth="1"/>
    <col min="5661" max="5661" width="7.42578125" style="339" customWidth="1"/>
    <col min="5662" max="5662" width="7.28515625" style="339" customWidth="1"/>
    <col min="5663" max="5663" width="7" style="339" customWidth="1"/>
    <col min="5664" max="5664" width="7.5703125" style="339" customWidth="1"/>
    <col min="5665" max="5665" width="8.28515625" style="339" customWidth="1"/>
    <col min="5666" max="5666" width="7.5703125" style="339" customWidth="1"/>
    <col min="5667" max="5667" width="11.140625" style="339" customWidth="1"/>
    <col min="5668" max="5668" width="6.42578125" style="339" customWidth="1"/>
    <col min="5669" max="5669" width="7.5703125" style="339" customWidth="1"/>
    <col min="5670" max="5670" width="9" style="339" customWidth="1"/>
    <col min="5671" max="5671" width="8.42578125" style="339" bestFit="1" customWidth="1"/>
    <col min="5672" max="5672" width="9.140625" style="339" bestFit="1" customWidth="1"/>
    <col min="5673" max="5673" width="10.85546875" style="339" customWidth="1"/>
    <col min="5674" max="5674" width="6.7109375" style="339" customWidth="1"/>
    <col min="5675" max="5896" width="11.42578125" style="339"/>
    <col min="5897" max="5897" width="4" style="339" customWidth="1"/>
    <col min="5898" max="5898" width="43.7109375" style="339" customWidth="1"/>
    <col min="5899" max="5899" width="10.42578125" style="339" customWidth="1"/>
    <col min="5900" max="5900" width="8.42578125" style="339" customWidth="1"/>
    <col min="5901" max="5901" width="8.28515625" style="339" customWidth="1"/>
    <col min="5902" max="5902" width="10.140625" style="339" customWidth="1"/>
    <col min="5903" max="5903" width="9.5703125" style="339" customWidth="1"/>
    <col min="5904" max="5904" width="9.28515625" style="339" customWidth="1"/>
    <col min="5905" max="5906" width="7.5703125" style="339" customWidth="1"/>
    <col min="5907" max="5907" width="8.140625" style="339" customWidth="1"/>
    <col min="5908" max="5908" width="8.7109375" style="339" customWidth="1"/>
    <col min="5909" max="5909" width="9.140625" style="339" customWidth="1"/>
    <col min="5910" max="5910" width="8.85546875" style="339" customWidth="1"/>
    <col min="5911" max="5911" width="6" style="339" customWidth="1"/>
    <col min="5912" max="5912" width="7.5703125" style="339" customWidth="1"/>
    <col min="5913" max="5913" width="8" style="339" customWidth="1"/>
    <col min="5914" max="5914" width="8.140625" style="339" customWidth="1"/>
    <col min="5915" max="5915" width="7" style="339" customWidth="1"/>
    <col min="5916" max="5916" width="7.5703125" style="339" customWidth="1"/>
    <col min="5917" max="5917" width="7.42578125" style="339" customWidth="1"/>
    <col min="5918" max="5918" width="7.28515625" style="339" customWidth="1"/>
    <col min="5919" max="5919" width="7" style="339" customWidth="1"/>
    <col min="5920" max="5920" width="7.5703125" style="339" customWidth="1"/>
    <col min="5921" max="5921" width="8.28515625" style="339" customWidth="1"/>
    <col min="5922" max="5922" width="7.5703125" style="339" customWidth="1"/>
    <col min="5923" max="5923" width="11.140625" style="339" customWidth="1"/>
    <col min="5924" max="5924" width="6.42578125" style="339" customWidth="1"/>
    <col min="5925" max="5925" width="7.5703125" style="339" customWidth="1"/>
    <col min="5926" max="5926" width="9" style="339" customWidth="1"/>
    <col min="5927" max="5927" width="8.42578125" style="339" bestFit="1" customWidth="1"/>
    <col min="5928" max="5928" width="9.140625" style="339" bestFit="1" customWidth="1"/>
    <col min="5929" max="5929" width="10.85546875" style="339" customWidth="1"/>
    <col min="5930" max="5930" width="6.7109375" style="339" customWidth="1"/>
    <col min="5931" max="6152" width="11.42578125" style="339"/>
    <col min="6153" max="6153" width="4" style="339" customWidth="1"/>
    <col min="6154" max="6154" width="43.7109375" style="339" customWidth="1"/>
    <col min="6155" max="6155" width="10.42578125" style="339" customWidth="1"/>
    <col min="6156" max="6156" width="8.42578125" style="339" customWidth="1"/>
    <col min="6157" max="6157" width="8.28515625" style="339" customWidth="1"/>
    <col min="6158" max="6158" width="10.140625" style="339" customWidth="1"/>
    <col min="6159" max="6159" width="9.5703125" style="339" customWidth="1"/>
    <col min="6160" max="6160" width="9.28515625" style="339" customWidth="1"/>
    <col min="6161" max="6162" width="7.5703125" style="339" customWidth="1"/>
    <col min="6163" max="6163" width="8.140625" style="339" customWidth="1"/>
    <col min="6164" max="6164" width="8.7109375" style="339" customWidth="1"/>
    <col min="6165" max="6165" width="9.140625" style="339" customWidth="1"/>
    <col min="6166" max="6166" width="8.85546875" style="339" customWidth="1"/>
    <col min="6167" max="6167" width="6" style="339" customWidth="1"/>
    <col min="6168" max="6168" width="7.5703125" style="339" customWidth="1"/>
    <col min="6169" max="6169" width="8" style="339" customWidth="1"/>
    <col min="6170" max="6170" width="8.140625" style="339" customWidth="1"/>
    <col min="6171" max="6171" width="7" style="339" customWidth="1"/>
    <col min="6172" max="6172" width="7.5703125" style="339" customWidth="1"/>
    <col min="6173" max="6173" width="7.42578125" style="339" customWidth="1"/>
    <col min="6174" max="6174" width="7.28515625" style="339" customWidth="1"/>
    <col min="6175" max="6175" width="7" style="339" customWidth="1"/>
    <col min="6176" max="6176" width="7.5703125" style="339" customWidth="1"/>
    <col min="6177" max="6177" width="8.28515625" style="339" customWidth="1"/>
    <col min="6178" max="6178" width="7.5703125" style="339" customWidth="1"/>
    <col min="6179" max="6179" width="11.140625" style="339" customWidth="1"/>
    <col min="6180" max="6180" width="6.42578125" style="339" customWidth="1"/>
    <col min="6181" max="6181" width="7.5703125" style="339" customWidth="1"/>
    <col min="6182" max="6182" width="9" style="339" customWidth="1"/>
    <col min="6183" max="6183" width="8.42578125" style="339" bestFit="1" customWidth="1"/>
    <col min="6184" max="6184" width="9.140625" style="339" bestFit="1" customWidth="1"/>
    <col min="6185" max="6185" width="10.85546875" style="339" customWidth="1"/>
    <col min="6186" max="6186" width="6.7109375" style="339" customWidth="1"/>
    <col min="6187" max="6408" width="11.42578125" style="339"/>
    <col min="6409" max="6409" width="4" style="339" customWidth="1"/>
    <col min="6410" max="6410" width="43.7109375" style="339" customWidth="1"/>
    <col min="6411" max="6411" width="10.42578125" style="339" customWidth="1"/>
    <col min="6412" max="6412" width="8.42578125" style="339" customWidth="1"/>
    <col min="6413" max="6413" width="8.28515625" style="339" customWidth="1"/>
    <col min="6414" max="6414" width="10.140625" style="339" customWidth="1"/>
    <col min="6415" max="6415" width="9.5703125" style="339" customWidth="1"/>
    <col min="6416" max="6416" width="9.28515625" style="339" customWidth="1"/>
    <col min="6417" max="6418" width="7.5703125" style="339" customWidth="1"/>
    <col min="6419" max="6419" width="8.140625" style="339" customWidth="1"/>
    <col min="6420" max="6420" width="8.7109375" style="339" customWidth="1"/>
    <col min="6421" max="6421" width="9.140625" style="339" customWidth="1"/>
    <col min="6422" max="6422" width="8.85546875" style="339" customWidth="1"/>
    <col min="6423" max="6423" width="6" style="339" customWidth="1"/>
    <col min="6424" max="6424" width="7.5703125" style="339" customWidth="1"/>
    <col min="6425" max="6425" width="8" style="339" customWidth="1"/>
    <col min="6426" max="6426" width="8.140625" style="339" customWidth="1"/>
    <col min="6427" max="6427" width="7" style="339" customWidth="1"/>
    <col min="6428" max="6428" width="7.5703125" style="339" customWidth="1"/>
    <col min="6429" max="6429" width="7.42578125" style="339" customWidth="1"/>
    <col min="6430" max="6430" width="7.28515625" style="339" customWidth="1"/>
    <col min="6431" max="6431" width="7" style="339" customWidth="1"/>
    <col min="6432" max="6432" width="7.5703125" style="339" customWidth="1"/>
    <col min="6433" max="6433" width="8.28515625" style="339" customWidth="1"/>
    <col min="6434" max="6434" width="7.5703125" style="339" customWidth="1"/>
    <col min="6435" max="6435" width="11.140625" style="339" customWidth="1"/>
    <col min="6436" max="6436" width="6.42578125" style="339" customWidth="1"/>
    <col min="6437" max="6437" width="7.5703125" style="339" customWidth="1"/>
    <col min="6438" max="6438" width="9" style="339" customWidth="1"/>
    <col min="6439" max="6439" width="8.42578125" style="339" bestFit="1" customWidth="1"/>
    <col min="6440" max="6440" width="9.140625" style="339" bestFit="1" customWidth="1"/>
    <col min="6441" max="6441" width="10.85546875" style="339" customWidth="1"/>
    <col min="6442" max="6442" width="6.7109375" style="339" customWidth="1"/>
    <col min="6443" max="6664" width="11.42578125" style="339"/>
    <col min="6665" max="6665" width="4" style="339" customWidth="1"/>
    <col min="6666" max="6666" width="43.7109375" style="339" customWidth="1"/>
    <col min="6667" max="6667" width="10.42578125" style="339" customWidth="1"/>
    <col min="6668" max="6668" width="8.42578125" style="339" customWidth="1"/>
    <col min="6669" max="6669" width="8.28515625" style="339" customWidth="1"/>
    <col min="6670" max="6670" width="10.140625" style="339" customWidth="1"/>
    <col min="6671" max="6671" width="9.5703125" style="339" customWidth="1"/>
    <col min="6672" max="6672" width="9.28515625" style="339" customWidth="1"/>
    <col min="6673" max="6674" width="7.5703125" style="339" customWidth="1"/>
    <col min="6675" max="6675" width="8.140625" style="339" customWidth="1"/>
    <col min="6676" max="6676" width="8.7109375" style="339" customWidth="1"/>
    <col min="6677" max="6677" width="9.140625" style="339" customWidth="1"/>
    <col min="6678" max="6678" width="8.85546875" style="339" customWidth="1"/>
    <col min="6679" max="6679" width="6" style="339" customWidth="1"/>
    <col min="6680" max="6680" width="7.5703125" style="339" customWidth="1"/>
    <col min="6681" max="6681" width="8" style="339" customWidth="1"/>
    <col min="6682" max="6682" width="8.140625" style="339" customWidth="1"/>
    <col min="6683" max="6683" width="7" style="339" customWidth="1"/>
    <col min="6684" max="6684" width="7.5703125" style="339" customWidth="1"/>
    <col min="6685" max="6685" width="7.42578125" style="339" customWidth="1"/>
    <col min="6686" max="6686" width="7.28515625" style="339" customWidth="1"/>
    <col min="6687" max="6687" width="7" style="339" customWidth="1"/>
    <col min="6688" max="6688" width="7.5703125" style="339" customWidth="1"/>
    <col min="6689" max="6689" width="8.28515625" style="339" customWidth="1"/>
    <col min="6690" max="6690" width="7.5703125" style="339" customWidth="1"/>
    <col min="6691" max="6691" width="11.140625" style="339" customWidth="1"/>
    <col min="6692" max="6692" width="6.42578125" style="339" customWidth="1"/>
    <col min="6693" max="6693" width="7.5703125" style="339" customWidth="1"/>
    <col min="6694" max="6694" width="9" style="339" customWidth="1"/>
    <col min="6695" max="6695" width="8.42578125" style="339" bestFit="1" customWidth="1"/>
    <col min="6696" max="6696" width="9.140625" style="339" bestFit="1" customWidth="1"/>
    <col min="6697" max="6697" width="10.85546875" style="339" customWidth="1"/>
    <col min="6698" max="6698" width="6.7109375" style="339" customWidth="1"/>
    <col min="6699" max="6920" width="11.42578125" style="339"/>
    <col min="6921" max="6921" width="4" style="339" customWidth="1"/>
    <col min="6922" max="6922" width="43.7109375" style="339" customWidth="1"/>
    <col min="6923" max="6923" width="10.42578125" style="339" customWidth="1"/>
    <col min="6924" max="6924" width="8.42578125" style="339" customWidth="1"/>
    <col min="6925" max="6925" width="8.28515625" style="339" customWidth="1"/>
    <col min="6926" max="6926" width="10.140625" style="339" customWidth="1"/>
    <col min="6927" max="6927" width="9.5703125" style="339" customWidth="1"/>
    <col min="6928" max="6928" width="9.28515625" style="339" customWidth="1"/>
    <col min="6929" max="6930" width="7.5703125" style="339" customWidth="1"/>
    <col min="6931" max="6931" width="8.140625" style="339" customWidth="1"/>
    <col min="6932" max="6932" width="8.7109375" style="339" customWidth="1"/>
    <col min="6933" max="6933" width="9.140625" style="339" customWidth="1"/>
    <col min="6934" max="6934" width="8.85546875" style="339" customWidth="1"/>
    <col min="6935" max="6935" width="6" style="339" customWidth="1"/>
    <col min="6936" max="6936" width="7.5703125" style="339" customWidth="1"/>
    <col min="6937" max="6937" width="8" style="339" customWidth="1"/>
    <col min="6938" max="6938" width="8.140625" style="339" customWidth="1"/>
    <col min="6939" max="6939" width="7" style="339" customWidth="1"/>
    <col min="6940" max="6940" width="7.5703125" style="339" customWidth="1"/>
    <col min="6941" max="6941" width="7.42578125" style="339" customWidth="1"/>
    <col min="6942" max="6942" width="7.28515625" style="339" customWidth="1"/>
    <col min="6943" max="6943" width="7" style="339" customWidth="1"/>
    <col min="6944" max="6944" width="7.5703125" style="339" customWidth="1"/>
    <col min="6945" max="6945" width="8.28515625" style="339" customWidth="1"/>
    <col min="6946" max="6946" width="7.5703125" style="339" customWidth="1"/>
    <col min="6947" max="6947" width="11.140625" style="339" customWidth="1"/>
    <col min="6948" max="6948" width="6.42578125" style="339" customWidth="1"/>
    <col min="6949" max="6949" width="7.5703125" style="339" customWidth="1"/>
    <col min="6950" max="6950" width="9" style="339" customWidth="1"/>
    <col min="6951" max="6951" width="8.42578125" style="339" bestFit="1" customWidth="1"/>
    <col min="6952" max="6952" width="9.140625" style="339" bestFit="1" customWidth="1"/>
    <col min="6953" max="6953" width="10.85546875" style="339" customWidth="1"/>
    <col min="6954" max="6954" width="6.7109375" style="339" customWidth="1"/>
    <col min="6955" max="7176" width="11.42578125" style="339"/>
    <col min="7177" max="7177" width="4" style="339" customWidth="1"/>
    <col min="7178" max="7178" width="43.7109375" style="339" customWidth="1"/>
    <col min="7179" max="7179" width="10.42578125" style="339" customWidth="1"/>
    <col min="7180" max="7180" width="8.42578125" style="339" customWidth="1"/>
    <col min="7181" max="7181" width="8.28515625" style="339" customWidth="1"/>
    <col min="7182" max="7182" width="10.140625" style="339" customWidth="1"/>
    <col min="7183" max="7183" width="9.5703125" style="339" customWidth="1"/>
    <col min="7184" max="7184" width="9.28515625" style="339" customWidth="1"/>
    <col min="7185" max="7186" width="7.5703125" style="339" customWidth="1"/>
    <col min="7187" max="7187" width="8.140625" style="339" customWidth="1"/>
    <col min="7188" max="7188" width="8.7109375" style="339" customWidth="1"/>
    <col min="7189" max="7189" width="9.140625" style="339" customWidth="1"/>
    <col min="7190" max="7190" width="8.85546875" style="339" customWidth="1"/>
    <col min="7191" max="7191" width="6" style="339" customWidth="1"/>
    <col min="7192" max="7192" width="7.5703125" style="339" customWidth="1"/>
    <col min="7193" max="7193" width="8" style="339" customWidth="1"/>
    <col min="7194" max="7194" width="8.140625" style="339" customWidth="1"/>
    <col min="7195" max="7195" width="7" style="339" customWidth="1"/>
    <col min="7196" max="7196" width="7.5703125" style="339" customWidth="1"/>
    <col min="7197" max="7197" width="7.42578125" style="339" customWidth="1"/>
    <col min="7198" max="7198" width="7.28515625" style="339" customWidth="1"/>
    <col min="7199" max="7199" width="7" style="339" customWidth="1"/>
    <col min="7200" max="7200" width="7.5703125" style="339" customWidth="1"/>
    <col min="7201" max="7201" width="8.28515625" style="339" customWidth="1"/>
    <col min="7202" max="7202" width="7.5703125" style="339" customWidth="1"/>
    <col min="7203" max="7203" width="11.140625" style="339" customWidth="1"/>
    <col min="7204" max="7204" width="6.42578125" style="339" customWidth="1"/>
    <col min="7205" max="7205" width="7.5703125" style="339" customWidth="1"/>
    <col min="7206" max="7206" width="9" style="339" customWidth="1"/>
    <col min="7207" max="7207" width="8.42578125" style="339" bestFit="1" customWidth="1"/>
    <col min="7208" max="7208" width="9.140625" style="339" bestFit="1" customWidth="1"/>
    <col min="7209" max="7209" width="10.85546875" style="339" customWidth="1"/>
    <col min="7210" max="7210" width="6.7109375" style="339" customWidth="1"/>
    <col min="7211" max="7432" width="11.42578125" style="339"/>
    <col min="7433" max="7433" width="4" style="339" customWidth="1"/>
    <col min="7434" max="7434" width="43.7109375" style="339" customWidth="1"/>
    <col min="7435" max="7435" width="10.42578125" style="339" customWidth="1"/>
    <col min="7436" max="7436" width="8.42578125" style="339" customWidth="1"/>
    <col min="7437" max="7437" width="8.28515625" style="339" customWidth="1"/>
    <col min="7438" max="7438" width="10.140625" style="339" customWidth="1"/>
    <col min="7439" max="7439" width="9.5703125" style="339" customWidth="1"/>
    <col min="7440" max="7440" width="9.28515625" style="339" customWidth="1"/>
    <col min="7441" max="7442" width="7.5703125" style="339" customWidth="1"/>
    <col min="7443" max="7443" width="8.140625" style="339" customWidth="1"/>
    <col min="7444" max="7444" width="8.7109375" style="339" customWidth="1"/>
    <col min="7445" max="7445" width="9.140625" style="339" customWidth="1"/>
    <col min="7446" max="7446" width="8.85546875" style="339" customWidth="1"/>
    <col min="7447" max="7447" width="6" style="339" customWidth="1"/>
    <col min="7448" max="7448" width="7.5703125" style="339" customWidth="1"/>
    <col min="7449" max="7449" width="8" style="339" customWidth="1"/>
    <col min="7450" max="7450" width="8.140625" style="339" customWidth="1"/>
    <col min="7451" max="7451" width="7" style="339" customWidth="1"/>
    <col min="7452" max="7452" width="7.5703125" style="339" customWidth="1"/>
    <col min="7453" max="7453" width="7.42578125" style="339" customWidth="1"/>
    <col min="7454" max="7454" width="7.28515625" style="339" customWidth="1"/>
    <col min="7455" max="7455" width="7" style="339" customWidth="1"/>
    <col min="7456" max="7456" width="7.5703125" style="339" customWidth="1"/>
    <col min="7457" max="7457" width="8.28515625" style="339" customWidth="1"/>
    <col min="7458" max="7458" width="7.5703125" style="339" customWidth="1"/>
    <col min="7459" max="7459" width="11.140625" style="339" customWidth="1"/>
    <col min="7460" max="7460" width="6.42578125" style="339" customWidth="1"/>
    <col min="7461" max="7461" width="7.5703125" style="339" customWidth="1"/>
    <col min="7462" max="7462" width="9" style="339" customWidth="1"/>
    <col min="7463" max="7463" width="8.42578125" style="339" bestFit="1" customWidth="1"/>
    <col min="7464" max="7464" width="9.140625" style="339" bestFit="1" customWidth="1"/>
    <col min="7465" max="7465" width="10.85546875" style="339" customWidth="1"/>
    <col min="7466" max="7466" width="6.7109375" style="339" customWidth="1"/>
    <col min="7467" max="7688" width="11.42578125" style="339"/>
    <col min="7689" max="7689" width="4" style="339" customWidth="1"/>
    <col min="7690" max="7690" width="43.7109375" style="339" customWidth="1"/>
    <col min="7691" max="7691" width="10.42578125" style="339" customWidth="1"/>
    <col min="7692" max="7692" width="8.42578125" style="339" customWidth="1"/>
    <col min="7693" max="7693" width="8.28515625" style="339" customWidth="1"/>
    <col min="7694" max="7694" width="10.140625" style="339" customWidth="1"/>
    <col min="7695" max="7695" width="9.5703125" style="339" customWidth="1"/>
    <col min="7696" max="7696" width="9.28515625" style="339" customWidth="1"/>
    <col min="7697" max="7698" width="7.5703125" style="339" customWidth="1"/>
    <col min="7699" max="7699" width="8.140625" style="339" customWidth="1"/>
    <col min="7700" max="7700" width="8.7109375" style="339" customWidth="1"/>
    <col min="7701" max="7701" width="9.140625" style="339" customWidth="1"/>
    <col min="7702" max="7702" width="8.85546875" style="339" customWidth="1"/>
    <col min="7703" max="7703" width="6" style="339" customWidth="1"/>
    <col min="7704" max="7704" width="7.5703125" style="339" customWidth="1"/>
    <col min="7705" max="7705" width="8" style="339" customWidth="1"/>
    <col min="7706" max="7706" width="8.140625" style="339" customWidth="1"/>
    <col min="7707" max="7707" width="7" style="339" customWidth="1"/>
    <col min="7708" max="7708" width="7.5703125" style="339" customWidth="1"/>
    <col min="7709" max="7709" width="7.42578125" style="339" customWidth="1"/>
    <col min="7710" max="7710" width="7.28515625" style="339" customWidth="1"/>
    <col min="7711" max="7711" width="7" style="339" customWidth="1"/>
    <col min="7712" max="7712" width="7.5703125" style="339" customWidth="1"/>
    <col min="7713" max="7713" width="8.28515625" style="339" customWidth="1"/>
    <col min="7714" max="7714" width="7.5703125" style="339" customWidth="1"/>
    <col min="7715" max="7715" width="11.140625" style="339" customWidth="1"/>
    <col min="7716" max="7716" width="6.42578125" style="339" customWidth="1"/>
    <col min="7717" max="7717" width="7.5703125" style="339" customWidth="1"/>
    <col min="7718" max="7718" width="9" style="339" customWidth="1"/>
    <col min="7719" max="7719" width="8.42578125" style="339" bestFit="1" customWidth="1"/>
    <col min="7720" max="7720" width="9.140625" style="339" bestFit="1" customWidth="1"/>
    <col min="7721" max="7721" width="10.85546875" style="339" customWidth="1"/>
    <col min="7722" max="7722" width="6.7109375" style="339" customWidth="1"/>
    <col min="7723" max="7944" width="11.42578125" style="339"/>
    <col min="7945" max="7945" width="4" style="339" customWidth="1"/>
    <col min="7946" max="7946" width="43.7109375" style="339" customWidth="1"/>
    <col min="7947" max="7947" width="10.42578125" style="339" customWidth="1"/>
    <col min="7948" max="7948" width="8.42578125" style="339" customWidth="1"/>
    <col min="7949" max="7949" width="8.28515625" style="339" customWidth="1"/>
    <col min="7950" max="7950" width="10.140625" style="339" customWidth="1"/>
    <col min="7951" max="7951" width="9.5703125" style="339" customWidth="1"/>
    <col min="7952" max="7952" width="9.28515625" style="339" customWidth="1"/>
    <col min="7953" max="7954" width="7.5703125" style="339" customWidth="1"/>
    <col min="7955" max="7955" width="8.140625" style="339" customWidth="1"/>
    <col min="7956" max="7956" width="8.7109375" style="339" customWidth="1"/>
    <col min="7957" max="7957" width="9.140625" style="339" customWidth="1"/>
    <col min="7958" max="7958" width="8.85546875" style="339" customWidth="1"/>
    <col min="7959" max="7959" width="6" style="339" customWidth="1"/>
    <col min="7960" max="7960" width="7.5703125" style="339" customWidth="1"/>
    <col min="7961" max="7961" width="8" style="339" customWidth="1"/>
    <col min="7962" max="7962" width="8.140625" style="339" customWidth="1"/>
    <col min="7963" max="7963" width="7" style="339" customWidth="1"/>
    <col min="7964" max="7964" width="7.5703125" style="339" customWidth="1"/>
    <col min="7965" max="7965" width="7.42578125" style="339" customWidth="1"/>
    <col min="7966" max="7966" width="7.28515625" style="339" customWidth="1"/>
    <col min="7967" max="7967" width="7" style="339" customWidth="1"/>
    <col min="7968" max="7968" width="7.5703125" style="339" customWidth="1"/>
    <col min="7969" max="7969" width="8.28515625" style="339" customWidth="1"/>
    <col min="7970" max="7970" width="7.5703125" style="339" customWidth="1"/>
    <col min="7971" max="7971" width="11.140625" style="339" customWidth="1"/>
    <col min="7972" max="7972" width="6.42578125" style="339" customWidth="1"/>
    <col min="7973" max="7973" width="7.5703125" style="339" customWidth="1"/>
    <col min="7974" max="7974" width="9" style="339" customWidth="1"/>
    <col min="7975" max="7975" width="8.42578125" style="339" bestFit="1" customWidth="1"/>
    <col min="7976" max="7976" width="9.140625" style="339" bestFit="1" customWidth="1"/>
    <col min="7977" max="7977" width="10.85546875" style="339" customWidth="1"/>
    <col min="7978" max="7978" width="6.7109375" style="339" customWidth="1"/>
    <col min="7979" max="8200" width="11.42578125" style="339"/>
    <col min="8201" max="8201" width="4" style="339" customWidth="1"/>
    <col min="8202" max="8202" width="43.7109375" style="339" customWidth="1"/>
    <col min="8203" max="8203" width="10.42578125" style="339" customWidth="1"/>
    <col min="8204" max="8204" width="8.42578125" style="339" customWidth="1"/>
    <col min="8205" max="8205" width="8.28515625" style="339" customWidth="1"/>
    <col min="8206" max="8206" width="10.140625" style="339" customWidth="1"/>
    <col min="8207" max="8207" width="9.5703125" style="339" customWidth="1"/>
    <col min="8208" max="8208" width="9.28515625" style="339" customWidth="1"/>
    <col min="8209" max="8210" width="7.5703125" style="339" customWidth="1"/>
    <col min="8211" max="8211" width="8.140625" style="339" customWidth="1"/>
    <col min="8212" max="8212" width="8.7109375" style="339" customWidth="1"/>
    <col min="8213" max="8213" width="9.140625" style="339" customWidth="1"/>
    <col min="8214" max="8214" width="8.85546875" style="339" customWidth="1"/>
    <col min="8215" max="8215" width="6" style="339" customWidth="1"/>
    <col min="8216" max="8216" width="7.5703125" style="339" customWidth="1"/>
    <col min="8217" max="8217" width="8" style="339" customWidth="1"/>
    <col min="8218" max="8218" width="8.140625" style="339" customWidth="1"/>
    <col min="8219" max="8219" width="7" style="339" customWidth="1"/>
    <col min="8220" max="8220" width="7.5703125" style="339" customWidth="1"/>
    <col min="8221" max="8221" width="7.42578125" style="339" customWidth="1"/>
    <col min="8222" max="8222" width="7.28515625" style="339" customWidth="1"/>
    <col min="8223" max="8223" width="7" style="339" customWidth="1"/>
    <col min="8224" max="8224" width="7.5703125" style="339" customWidth="1"/>
    <col min="8225" max="8225" width="8.28515625" style="339" customWidth="1"/>
    <col min="8226" max="8226" width="7.5703125" style="339" customWidth="1"/>
    <col min="8227" max="8227" width="11.140625" style="339" customWidth="1"/>
    <col min="8228" max="8228" width="6.42578125" style="339" customWidth="1"/>
    <col min="8229" max="8229" width="7.5703125" style="339" customWidth="1"/>
    <col min="8230" max="8230" width="9" style="339" customWidth="1"/>
    <col min="8231" max="8231" width="8.42578125" style="339" bestFit="1" customWidth="1"/>
    <col min="8232" max="8232" width="9.140625" style="339" bestFit="1" customWidth="1"/>
    <col min="8233" max="8233" width="10.85546875" style="339" customWidth="1"/>
    <col min="8234" max="8234" width="6.7109375" style="339" customWidth="1"/>
    <col min="8235" max="8456" width="11.42578125" style="339"/>
    <col min="8457" max="8457" width="4" style="339" customWidth="1"/>
    <col min="8458" max="8458" width="43.7109375" style="339" customWidth="1"/>
    <col min="8459" max="8459" width="10.42578125" style="339" customWidth="1"/>
    <col min="8460" max="8460" width="8.42578125" style="339" customWidth="1"/>
    <col min="8461" max="8461" width="8.28515625" style="339" customWidth="1"/>
    <col min="8462" max="8462" width="10.140625" style="339" customWidth="1"/>
    <col min="8463" max="8463" width="9.5703125" style="339" customWidth="1"/>
    <col min="8464" max="8464" width="9.28515625" style="339" customWidth="1"/>
    <col min="8465" max="8466" width="7.5703125" style="339" customWidth="1"/>
    <col min="8467" max="8467" width="8.140625" style="339" customWidth="1"/>
    <col min="8468" max="8468" width="8.7109375" style="339" customWidth="1"/>
    <col min="8469" max="8469" width="9.140625" style="339" customWidth="1"/>
    <col min="8470" max="8470" width="8.85546875" style="339" customWidth="1"/>
    <col min="8471" max="8471" width="6" style="339" customWidth="1"/>
    <col min="8472" max="8472" width="7.5703125" style="339" customWidth="1"/>
    <col min="8473" max="8473" width="8" style="339" customWidth="1"/>
    <col min="8474" max="8474" width="8.140625" style="339" customWidth="1"/>
    <col min="8475" max="8475" width="7" style="339" customWidth="1"/>
    <col min="8476" max="8476" width="7.5703125" style="339" customWidth="1"/>
    <col min="8477" max="8477" width="7.42578125" style="339" customWidth="1"/>
    <col min="8478" max="8478" width="7.28515625" style="339" customWidth="1"/>
    <col min="8479" max="8479" width="7" style="339" customWidth="1"/>
    <col min="8480" max="8480" width="7.5703125" style="339" customWidth="1"/>
    <col min="8481" max="8481" width="8.28515625" style="339" customWidth="1"/>
    <col min="8482" max="8482" width="7.5703125" style="339" customWidth="1"/>
    <col min="8483" max="8483" width="11.140625" style="339" customWidth="1"/>
    <col min="8484" max="8484" width="6.42578125" style="339" customWidth="1"/>
    <col min="8485" max="8485" width="7.5703125" style="339" customWidth="1"/>
    <col min="8486" max="8486" width="9" style="339" customWidth="1"/>
    <col min="8487" max="8487" width="8.42578125" style="339" bestFit="1" customWidth="1"/>
    <col min="8488" max="8488" width="9.140625" style="339" bestFit="1" customWidth="1"/>
    <col min="8489" max="8489" width="10.85546875" style="339" customWidth="1"/>
    <col min="8490" max="8490" width="6.7109375" style="339" customWidth="1"/>
    <col min="8491" max="8712" width="11.42578125" style="339"/>
    <col min="8713" max="8713" width="4" style="339" customWidth="1"/>
    <col min="8714" max="8714" width="43.7109375" style="339" customWidth="1"/>
    <col min="8715" max="8715" width="10.42578125" style="339" customWidth="1"/>
    <col min="8716" max="8716" width="8.42578125" style="339" customWidth="1"/>
    <col min="8717" max="8717" width="8.28515625" style="339" customWidth="1"/>
    <col min="8718" max="8718" width="10.140625" style="339" customWidth="1"/>
    <col min="8719" max="8719" width="9.5703125" style="339" customWidth="1"/>
    <col min="8720" max="8720" width="9.28515625" style="339" customWidth="1"/>
    <col min="8721" max="8722" width="7.5703125" style="339" customWidth="1"/>
    <col min="8723" max="8723" width="8.140625" style="339" customWidth="1"/>
    <col min="8724" max="8724" width="8.7109375" style="339" customWidth="1"/>
    <col min="8725" max="8725" width="9.140625" style="339" customWidth="1"/>
    <col min="8726" max="8726" width="8.85546875" style="339" customWidth="1"/>
    <col min="8727" max="8727" width="6" style="339" customWidth="1"/>
    <col min="8728" max="8728" width="7.5703125" style="339" customWidth="1"/>
    <col min="8729" max="8729" width="8" style="339" customWidth="1"/>
    <col min="8730" max="8730" width="8.140625" style="339" customWidth="1"/>
    <col min="8731" max="8731" width="7" style="339" customWidth="1"/>
    <col min="8732" max="8732" width="7.5703125" style="339" customWidth="1"/>
    <col min="8733" max="8733" width="7.42578125" style="339" customWidth="1"/>
    <col min="8734" max="8734" width="7.28515625" style="339" customWidth="1"/>
    <col min="8735" max="8735" width="7" style="339" customWidth="1"/>
    <col min="8736" max="8736" width="7.5703125" style="339" customWidth="1"/>
    <col min="8737" max="8737" width="8.28515625" style="339" customWidth="1"/>
    <col min="8738" max="8738" width="7.5703125" style="339" customWidth="1"/>
    <col min="8739" max="8739" width="11.140625" style="339" customWidth="1"/>
    <col min="8740" max="8740" width="6.42578125" style="339" customWidth="1"/>
    <col min="8741" max="8741" width="7.5703125" style="339" customWidth="1"/>
    <col min="8742" max="8742" width="9" style="339" customWidth="1"/>
    <col min="8743" max="8743" width="8.42578125" style="339" bestFit="1" customWidth="1"/>
    <col min="8744" max="8744" width="9.140625" style="339" bestFit="1" customWidth="1"/>
    <col min="8745" max="8745" width="10.85546875" style="339" customWidth="1"/>
    <col min="8746" max="8746" width="6.7109375" style="339" customWidth="1"/>
    <col min="8747" max="8968" width="11.42578125" style="339"/>
    <col min="8969" max="8969" width="4" style="339" customWidth="1"/>
    <col min="8970" max="8970" width="43.7109375" style="339" customWidth="1"/>
    <col min="8971" max="8971" width="10.42578125" style="339" customWidth="1"/>
    <col min="8972" max="8972" width="8.42578125" style="339" customWidth="1"/>
    <col min="8973" max="8973" width="8.28515625" style="339" customWidth="1"/>
    <col min="8974" max="8974" width="10.140625" style="339" customWidth="1"/>
    <col min="8975" max="8975" width="9.5703125" style="339" customWidth="1"/>
    <col min="8976" max="8976" width="9.28515625" style="339" customWidth="1"/>
    <col min="8977" max="8978" width="7.5703125" style="339" customWidth="1"/>
    <col min="8979" max="8979" width="8.140625" style="339" customWidth="1"/>
    <col min="8980" max="8980" width="8.7109375" style="339" customWidth="1"/>
    <col min="8981" max="8981" width="9.140625" style="339" customWidth="1"/>
    <col min="8982" max="8982" width="8.85546875" style="339" customWidth="1"/>
    <col min="8983" max="8983" width="6" style="339" customWidth="1"/>
    <col min="8984" max="8984" width="7.5703125" style="339" customWidth="1"/>
    <col min="8985" max="8985" width="8" style="339" customWidth="1"/>
    <col min="8986" max="8986" width="8.140625" style="339" customWidth="1"/>
    <col min="8987" max="8987" width="7" style="339" customWidth="1"/>
    <col min="8988" max="8988" width="7.5703125" style="339" customWidth="1"/>
    <col min="8989" max="8989" width="7.42578125" style="339" customWidth="1"/>
    <col min="8990" max="8990" width="7.28515625" style="339" customWidth="1"/>
    <col min="8991" max="8991" width="7" style="339" customWidth="1"/>
    <col min="8992" max="8992" width="7.5703125" style="339" customWidth="1"/>
    <col min="8993" max="8993" width="8.28515625" style="339" customWidth="1"/>
    <col min="8994" max="8994" width="7.5703125" style="339" customWidth="1"/>
    <col min="8995" max="8995" width="11.140625" style="339" customWidth="1"/>
    <col min="8996" max="8996" width="6.42578125" style="339" customWidth="1"/>
    <col min="8997" max="8997" width="7.5703125" style="339" customWidth="1"/>
    <col min="8998" max="8998" width="9" style="339" customWidth="1"/>
    <col min="8999" max="8999" width="8.42578125" style="339" bestFit="1" customWidth="1"/>
    <col min="9000" max="9000" width="9.140625" style="339" bestFit="1" customWidth="1"/>
    <col min="9001" max="9001" width="10.85546875" style="339" customWidth="1"/>
    <col min="9002" max="9002" width="6.7109375" style="339" customWidth="1"/>
    <col min="9003" max="9224" width="11.42578125" style="339"/>
    <col min="9225" max="9225" width="4" style="339" customWidth="1"/>
    <col min="9226" max="9226" width="43.7109375" style="339" customWidth="1"/>
    <col min="9227" max="9227" width="10.42578125" style="339" customWidth="1"/>
    <col min="9228" max="9228" width="8.42578125" style="339" customWidth="1"/>
    <col min="9229" max="9229" width="8.28515625" style="339" customWidth="1"/>
    <col min="9230" max="9230" width="10.140625" style="339" customWidth="1"/>
    <col min="9231" max="9231" width="9.5703125" style="339" customWidth="1"/>
    <col min="9232" max="9232" width="9.28515625" style="339" customWidth="1"/>
    <col min="9233" max="9234" width="7.5703125" style="339" customWidth="1"/>
    <col min="9235" max="9235" width="8.140625" style="339" customWidth="1"/>
    <col min="9236" max="9236" width="8.7109375" style="339" customWidth="1"/>
    <col min="9237" max="9237" width="9.140625" style="339" customWidth="1"/>
    <col min="9238" max="9238" width="8.85546875" style="339" customWidth="1"/>
    <col min="9239" max="9239" width="6" style="339" customWidth="1"/>
    <col min="9240" max="9240" width="7.5703125" style="339" customWidth="1"/>
    <col min="9241" max="9241" width="8" style="339" customWidth="1"/>
    <col min="9242" max="9242" width="8.140625" style="339" customWidth="1"/>
    <col min="9243" max="9243" width="7" style="339" customWidth="1"/>
    <col min="9244" max="9244" width="7.5703125" style="339" customWidth="1"/>
    <col min="9245" max="9245" width="7.42578125" style="339" customWidth="1"/>
    <col min="9246" max="9246" width="7.28515625" style="339" customWidth="1"/>
    <col min="9247" max="9247" width="7" style="339" customWidth="1"/>
    <col min="9248" max="9248" width="7.5703125" style="339" customWidth="1"/>
    <col min="9249" max="9249" width="8.28515625" style="339" customWidth="1"/>
    <col min="9250" max="9250" width="7.5703125" style="339" customWidth="1"/>
    <col min="9251" max="9251" width="11.140625" style="339" customWidth="1"/>
    <col min="9252" max="9252" width="6.42578125" style="339" customWidth="1"/>
    <col min="9253" max="9253" width="7.5703125" style="339" customWidth="1"/>
    <col min="9254" max="9254" width="9" style="339" customWidth="1"/>
    <col min="9255" max="9255" width="8.42578125" style="339" bestFit="1" customWidth="1"/>
    <col min="9256" max="9256" width="9.140625" style="339" bestFit="1" customWidth="1"/>
    <col min="9257" max="9257" width="10.85546875" style="339" customWidth="1"/>
    <col min="9258" max="9258" width="6.7109375" style="339" customWidth="1"/>
    <col min="9259" max="9480" width="11.42578125" style="339"/>
    <col min="9481" max="9481" width="4" style="339" customWidth="1"/>
    <col min="9482" max="9482" width="43.7109375" style="339" customWidth="1"/>
    <col min="9483" max="9483" width="10.42578125" style="339" customWidth="1"/>
    <col min="9484" max="9484" width="8.42578125" style="339" customWidth="1"/>
    <col min="9485" max="9485" width="8.28515625" style="339" customWidth="1"/>
    <col min="9486" max="9486" width="10.140625" style="339" customWidth="1"/>
    <col min="9487" max="9487" width="9.5703125" style="339" customWidth="1"/>
    <col min="9488" max="9488" width="9.28515625" style="339" customWidth="1"/>
    <col min="9489" max="9490" width="7.5703125" style="339" customWidth="1"/>
    <col min="9491" max="9491" width="8.140625" style="339" customWidth="1"/>
    <col min="9492" max="9492" width="8.7109375" style="339" customWidth="1"/>
    <col min="9493" max="9493" width="9.140625" style="339" customWidth="1"/>
    <col min="9494" max="9494" width="8.85546875" style="339" customWidth="1"/>
    <col min="9495" max="9495" width="6" style="339" customWidth="1"/>
    <col min="9496" max="9496" width="7.5703125" style="339" customWidth="1"/>
    <col min="9497" max="9497" width="8" style="339" customWidth="1"/>
    <col min="9498" max="9498" width="8.140625" style="339" customWidth="1"/>
    <col min="9499" max="9499" width="7" style="339" customWidth="1"/>
    <col min="9500" max="9500" width="7.5703125" style="339" customWidth="1"/>
    <col min="9501" max="9501" width="7.42578125" style="339" customWidth="1"/>
    <col min="9502" max="9502" width="7.28515625" style="339" customWidth="1"/>
    <col min="9503" max="9503" width="7" style="339" customWidth="1"/>
    <col min="9504" max="9504" width="7.5703125" style="339" customWidth="1"/>
    <col min="9505" max="9505" width="8.28515625" style="339" customWidth="1"/>
    <col min="9506" max="9506" width="7.5703125" style="339" customWidth="1"/>
    <col min="9507" max="9507" width="11.140625" style="339" customWidth="1"/>
    <col min="9508" max="9508" width="6.42578125" style="339" customWidth="1"/>
    <col min="9509" max="9509" width="7.5703125" style="339" customWidth="1"/>
    <col min="9510" max="9510" width="9" style="339" customWidth="1"/>
    <col min="9511" max="9511" width="8.42578125" style="339" bestFit="1" customWidth="1"/>
    <col min="9512" max="9512" width="9.140625" style="339" bestFit="1" customWidth="1"/>
    <col min="9513" max="9513" width="10.85546875" style="339" customWidth="1"/>
    <col min="9514" max="9514" width="6.7109375" style="339" customWidth="1"/>
    <col min="9515" max="9736" width="11.42578125" style="339"/>
    <col min="9737" max="9737" width="4" style="339" customWidth="1"/>
    <col min="9738" max="9738" width="43.7109375" style="339" customWidth="1"/>
    <col min="9739" max="9739" width="10.42578125" style="339" customWidth="1"/>
    <col min="9740" max="9740" width="8.42578125" style="339" customWidth="1"/>
    <col min="9741" max="9741" width="8.28515625" style="339" customWidth="1"/>
    <col min="9742" max="9742" width="10.140625" style="339" customWidth="1"/>
    <col min="9743" max="9743" width="9.5703125" style="339" customWidth="1"/>
    <col min="9744" max="9744" width="9.28515625" style="339" customWidth="1"/>
    <col min="9745" max="9746" width="7.5703125" style="339" customWidth="1"/>
    <col min="9747" max="9747" width="8.140625" style="339" customWidth="1"/>
    <col min="9748" max="9748" width="8.7109375" style="339" customWidth="1"/>
    <col min="9749" max="9749" width="9.140625" style="339" customWidth="1"/>
    <col min="9750" max="9750" width="8.85546875" style="339" customWidth="1"/>
    <col min="9751" max="9751" width="6" style="339" customWidth="1"/>
    <col min="9752" max="9752" width="7.5703125" style="339" customWidth="1"/>
    <col min="9753" max="9753" width="8" style="339" customWidth="1"/>
    <col min="9754" max="9754" width="8.140625" style="339" customWidth="1"/>
    <col min="9755" max="9755" width="7" style="339" customWidth="1"/>
    <col min="9756" max="9756" width="7.5703125" style="339" customWidth="1"/>
    <col min="9757" max="9757" width="7.42578125" style="339" customWidth="1"/>
    <col min="9758" max="9758" width="7.28515625" style="339" customWidth="1"/>
    <col min="9759" max="9759" width="7" style="339" customWidth="1"/>
    <col min="9760" max="9760" width="7.5703125" style="339" customWidth="1"/>
    <col min="9761" max="9761" width="8.28515625" style="339" customWidth="1"/>
    <col min="9762" max="9762" width="7.5703125" style="339" customWidth="1"/>
    <col min="9763" max="9763" width="11.140625" style="339" customWidth="1"/>
    <col min="9764" max="9764" width="6.42578125" style="339" customWidth="1"/>
    <col min="9765" max="9765" width="7.5703125" style="339" customWidth="1"/>
    <col min="9766" max="9766" width="9" style="339" customWidth="1"/>
    <col min="9767" max="9767" width="8.42578125" style="339" bestFit="1" customWidth="1"/>
    <col min="9768" max="9768" width="9.140625" style="339" bestFit="1" customWidth="1"/>
    <col min="9769" max="9769" width="10.85546875" style="339" customWidth="1"/>
    <col min="9770" max="9770" width="6.7109375" style="339" customWidth="1"/>
    <col min="9771" max="9992" width="11.42578125" style="339"/>
    <col min="9993" max="9993" width="4" style="339" customWidth="1"/>
    <col min="9994" max="9994" width="43.7109375" style="339" customWidth="1"/>
    <col min="9995" max="9995" width="10.42578125" style="339" customWidth="1"/>
    <col min="9996" max="9996" width="8.42578125" style="339" customWidth="1"/>
    <col min="9997" max="9997" width="8.28515625" style="339" customWidth="1"/>
    <col min="9998" max="9998" width="10.140625" style="339" customWidth="1"/>
    <col min="9999" max="9999" width="9.5703125" style="339" customWidth="1"/>
    <col min="10000" max="10000" width="9.28515625" style="339" customWidth="1"/>
    <col min="10001" max="10002" width="7.5703125" style="339" customWidth="1"/>
    <col min="10003" max="10003" width="8.140625" style="339" customWidth="1"/>
    <col min="10004" max="10004" width="8.7109375" style="339" customWidth="1"/>
    <col min="10005" max="10005" width="9.140625" style="339" customWidth="1"/>
    <col min="10006" max="10006" width="8.85546875" style="339" customWidth="1"/>
    <col min="10007" max="10007" width="6" style="339" customWidth="1"/>
    <col min="10008" max="10008" width="7.5703125" style="339" customWidth="1"/>
    <col min="10009" max="10009" width="8" style="339" customWidth="1"/>
    <col min="10010" max="10010" width="8.140625" style="339" customWidth="1"/>
    <col min="10011" max="10011" width="7" style="339" customWidth="1"/>
    <col min="10012" max="10012" width="7.5703125" style="339" customWidth="1"/>
    <col min="10013" max="10013" width="7.42578125" style="339" customWidth="1"/>
    <col min="10014" max="10014" width="7.28515625" style="339" customWidth="1"/>
    <col min="10015" max="10015" width="7" style="339" customWidth="1"/>
    <col min="10016" max="10016" width="7.5703125" style="339" customWidth="1"/>
    <col min="10017" max="10017" width="8.28515625" style="339" customWidth="1"/>
    <col min="10018" max="10018" width="7.5703125" style="339" customWidth="1"/>
    <col min="10019" max="10019" width="11.140625" style="339" customWidth="1"/>
    <col min="10020" max="10020" width="6.42578125" style="339" customWidth="1"/>
    <col min="10021" max="10021" width="7.5703125" style="339" customWidth="1"/>
    <col min="10022" max="10022" width="9" style="339" customWidth="1"/>
    <col min="10023" max="10023" width="8.42578125" style="339" bestFit="1" customWidth="1"/>
    <col min="10024" max="10024" width="9.140625" style="339" bestFit="1" customWidth="1"/>
    <col min="10025" max="10025" width="10.85546875" style="339" customWidth="1"/>
    <col min="10026" max="10026" width="6.7109375" style="339" customWidth="1"/>
    <col min="10027" max="10248" width="11.42578125" style="339"/>
    <col min="10249" max="10249" width="4" style="339" customWidth="1"/>
    <col min="10250" max="10250" width="43.7109375" style="339" customWidth="1"/>
    <col min="10251" max="10251" width="10.42578125" style="339" customWidth="1"/>
    <col min="10252" max="10252" width="8.42578125" style="339" customWidth="1"/>
    <col min="10253" max="10253" width="8.28515625" style="339" customWidth="1"/>
    <col min="10254" max="10254" width="10.140625" style="339" customWidth="1"/>
    <col min="10255" max="10255" width="9.5703125" style="339" customWidth="1"/>
    <col min="10256" max="10256" width="9.28515625" style="339" customWidth="1"/>
    <col min="10257" max="10258" width="7.5703125" style="339" customWidth="1"/>
    <col min="10259" max="10259" width="8.140625" style="339" customWidth="1"/>
    <col min="10260" max="10260" width="8.7109375" style="339" customWidth="1"/>
    <col min="10261" max="10261" width="9.140625" style="339" customWidth="1"/>
    <col min="10262" max="10262" width="8.85546875" style="339" customWidth="1"/>
    <col min="10263" max="10263" width="6" style="339" customWidth="1"/>
    <col min="10264" max="10264" width="7.5703125" style="339" customWidth="1"/>
    <col min="10265" max="10265" width="8" style="339" customWidth="1"/>
    <col min="10266" max="10266" width="8.140625" style="339" customWidth="1"/>
    <col min="10267" max="10267" width="7" style="339" customWidth="1"/>
    <col min="10268" max="10268" width="7.5703125" style="339" customWidth="1"/>
    <col min="10269" max="10269" width="7.42578125" style="339" customWidth="1"/>
    <col min="10270" max="10270" width="7.28515625" style="339" customWidth="1"/>
    <col min="10271" max="10271" width="7" style="339" customWidth="1"/>
    <col min="10272" max="10272" width="7.5703125" style="339" customWidth="1"/>
    <col min="10273" max="10273" width="8.28515625" style="339" customWidth="1"/>
    <col min="10274" max="10274" width="7.5703125" style="339" customWidth="1"/>
    <col min="10275" max="10275" width="11.140625" style="339" customWidth="1"/>
    <col min="10276" max="10276" width="6.42578125" style="339" customWidth="1"/>
    <col min="10277" max="10277" width="7.5703125" style="339" customWidth="1"/>
    <col min="10278" max="10278" width="9" style="339" customWidth="1"/>
    <col min="10279" max="10279" width="8.42578125" style="339" bestFit="1" customWidth="1"/>
    <col min="10280" max="10280" width="9.140625" style="339" bestFit="1" customWidth="1"/>
    <col min="10281" max="10281" width="10.85546875" style="339" customWidth="1"/>
    <col min="10282" max="10282" width="6.7109375" style="339" customWidth="1"/>
    <col min="10283" max="10504" width="11.42578125" style="339"/>
    <col min="10505" max="10505" width="4" style="339" customWidth="1"/>
    <col min="10506" max="10506" width="43.7109375" style="339" customWidth="1"/>
    <col min="10507" max="10507" width="10.42578125" style="339" customWidth="1"/>
    <col min="10508" max="10508" width="8.42578125" style="339" customWidth="1"/>
    <col min="10509" max="10509" width="8.28515625" style="339" customWidth="1"/>
    <col min="10510" max="10510" width="10.140625" style="339" customWidth="1"/>
    <col min="10511" max="10511" width="9.5703125" style="339" customWidth="1"/>
    <col min="10512" max="10512" width="9.28515625" style="339" customWidth="1"/>
    <col min="10513" max="10514" width="7.5703125" style="339" customWidth="1"/>
    <col min="10515" max="10515" width="8.140625" style="339" customWidth="1"/>
    <col min="10516" max="10516" width="8.7109375" style="339" customWidth="1"/>
    <col min="10517" max="10517" width="9.140625" style="339" customWidth="1"/>
    <col min="10518" max="10518" width="8.85546875" style="339" customWidth="1"/>
    <col min="10519" max="10519" width="6" style="339" customWidth="1"/>
    <col min="10520" max="10520" width="7.5703125" style="339" customWidth="1"/>
    <col min="10521" max="10521" width="8" style="339" customWidth="1"/>
    <col min="10522" max="10522" width="8.140625" style="339" customWidth="1"/>
    <col min="10523" max="10523" width="7" style="339" customWidth="1"/>
    <col min="10524" max="10524" width="7.5703125" style="339" customWidth="1"/>
    <col min="10525" max="10525" width="7.42578125" style="339" customWidth="1"/>
    <col min="10526" max="10526" width="7.28515625" style="339" customWidth="1"/>
    <col min="10527" max="10527" width="7" style="339" customWidth="1"/>
    <col min="10528" max="10528" width="7.5703125" style="339" customWidth="1"/>
    <col min="10529" max="10529" width="8.28515625" style="339" customWidth="1"/>
    <col min="10530" max="10530" width="7.5703125" style="339" customWidth="1"/>
    <col min="10531" max="10531" width="11.140625" style="339" customWidth="1"/>
    <col min="10532" max="10532" width="6.42578125" style="339" customWidth="1"/>
    <col min="10533" max="10533" width="7.5703125" style="339" customWidth="1"/>
    <col min="10534" max="10534" width="9" style="339" customWidth="1"/>
    <col min="10535" max="10535" width="8.42578125" style="339" bestFit="1" customWidth="1"/>
    <col min="10536" max="10536" width="9.140625" style="339" bestFit="1" customWidth="1"/>
    <col min="10537" max="10537" width="10.85546875" style="339" customWidth="1"/>
    <col min="10538" max="10538" width="6.7109375" style="339" customWidth="1"/>
    <col min="10539" max="10760" width="11.42578125" style="339"/>
    <col min="10761" max="10761" width="4" style="339" customWidth="1"/>
    <col min="10762" max="10762" width="43.7109375" style="339" customWidth="1"/>
    <col min="10763" max="10763" width="10.42578125" style="339" customWidth="1"/>
    <col min="10764" max="10764" width="8.42578125" style="339" customWidth="1"/>
    <col min="10765" max="10765" width="8.28515625" style="339" customWidth="1"/>
    <col min="10766" max="10766" width="10.140625" style="339" customWidth="1"/>
    <col min="10767" max="10767" width="9.5703125" style="339" customWidth="1"/>
    <col min="10768" max="10768" width="9.28515625" style="339" customWidth="1"/>
    <col min="10769" max="10770" width="7.5703125" style="339" customWidth="1"/>
    <col min="10771" max="10771" width="8.140625" style="339" customWidth="1"/>
    <col min="10772" max="10772" width="8.7109375" style="339" customWidth="1"/>
    <col min="10773" max="10773" width="9.140625" style="339" customWidth="1"/>
    <col min="10774" max="10774" width="8.85546875" style="339" customWidth="1"/>
    <col min="10775" max="10775" width="6" style="339" customWidth="1"/>
    <col min="10776" max="10776" width="7.5703125" style="339" customWidth="1"/>
    <col min="10777" max="10777" width="8" style="339" customWidth="1"/>
    <col min="10778" max="10778" width="8.140625" style="339" customWidth="1"/>
    <col min="10779" max="10779" width="7" style="339" customWidth="1"/>
    <col min="10780" max="10780" width="7.5703125" style="339" customWidth="1"/>
    <col min="10781" max="10781" width="7.42578125" style="339" customWidth="1"/>
    <col min="10782" max="10782" width="7.28515625" style="339" customWidth="1"/>
    <col min="10783" max="10783" width="7" style="339" customWidth="1"/>
    <col min="10784" max="10784" width="7.5703125" style="339" customWidth="1"/>
    <col min="10785" max="10785" width="8.28515625" style="339" customWidth="1"/>
    <col min="10786" max="10786" width="7.5703125" style="339" customWidth="1"/>
    <col min="10787" max="10787" width="11.140625" style="339" customWidth="1"/>
    <col min="10788" max="10788" width="6.42578125" style="339" customWidth="1"/>
    <col min="10789" max="10789" width="7.5703125" style="339" customWidth="1"/>
    <col min="10790" max="10790" width="9" style="339" customWidth="1"/>
    <col min="10791" max="10791" width="8.42578125" style="339" bestFit="1" customWidth="1"/>
    <col min="10792" max="10792" width="9.140625" style="339" bestFit="1" customWidth="1"/>
    <col min="10793" max="10793" width="10.85546875" style="339" customWidth="1"/>
    <col min="10794" max="10794" width="6.7109375" style="339" customWidth="1"/>
    <col min="10795" max="11016" width="11.42578125" style="339"/>
    <col min="11017" max="11017" width="4" style="339" customWidth="1"/>
    <col min="11018" max="11018" width="43.7109375" style="339" customWidth="1"/>
    <col min="11019" max="11019" width="10.42578125" style="339" customWidth="1"/>
    <col min="11020" max="11020" width="8.42578125" style="339" customWidth="1"/>
    <col min="11021" max="11021" width="8.28515625" style="339" customWidth="1"/>
    <col min="11022" max="11022" width="10.140625" style="339" customWidth="1"/>
    <col min="11023" max="11023" width="9.5703125" style="339" customWidth="1"/>
    <col min="11024" max="11024" width="9.28515625" style="339" customWidth="1"/>
    <col min="11025" max="11026" width="7.5703125" style="339" customWidth="1"/>
    <col min="11027" max="11027" width="8.140625" style="339" customWidth="1"/>
    <col min="11028" max="11028" width="8.7109375" style="339" customWidth="1"/>
    <col min="11029" max="11029" width="9.140625" style="339" customWidth="1"/>
    <col min="11030" max="11030" width="8.85546875" style="339" customWidth="1"/>
    <col min="11031" max="11031" width="6" style="339" customWidth="1"/>
    <col min="11032" max="11032" width="7.5703125" style="339" customWidth="1"/>
    <col min="11033" max="11033" width="8" style="339" customWidth="1"/>
    <col min="11034" max="11034" width="8.140625" style="339" customWidth="1"/>
    <col min="11035" max="11035" width="7" style="339" customWidth="1"/>
    <col min="11036" max="11036" width="7.5703125" style="339" customWidth="1"/>
    <col min="11037" max="11037" width="7.42578125" style="339" customWidth="1"/>
    <col min="11038" max="11038" width="7.28515625" style="339" customWidth="1"/>
    <col min="11039" max="11039" width="7" style="339" customWidth="1"/>
    <col min="11040" max="11040" width="7.5703125" style="339" customWidth="1"/>
    <col min="11041" max="11041" width="8.28515625" style="339" customWidth="1"/>
    <col min="11042" max="11042" width="7.5703125" style="339" customWidth="1"/>
    <col min="11043" max="11043" width="11.140625" style="339" customWidth="1"/>
    <col min="11044" max="11044" width="6.42578125" style="339" customWidth="1"/>
    <col min="11045" max="11045" width="7.5703125" style="339" customWidth="1"/>
    <col min="11046" max="11046" width="9" style="339" customWidth="1"/>
    <col min="11047" max="11047" width="8.42578125" style="339" bestFit="1" customWidth="1"/>
    <col min="11048" max="11048" width="9.140625" style="339" bestFit="1" customWidth="1"/>
    <col min="11049" max="11049" width="10.85546875" style="339" customWidth="1"/>
    <col min="11050" max="11050" width="6.7109375" style="339" customWidth="1"/>
    <col min="11051" max="11272" width="11.42578125" style="339"/>
    <col min="11273" max="11273" width="4" style="339" customWidth="1"/>
    <col min="11274" max="11274" width="43.7109375" style="339" customWidth="1"/>
    <col min="11275" max="11275" width="10.42578125" style="339" customWidth="1"/>
    <col min="11276" max="11276" width="8.42578125" style="339" customWidth="1"/>
    <col min="11277" max="11277" width="8.28515625" style="339" customWidth="1"/>
    <col min="11278" max="11278" width="10.140625" style="339" customWidth="1"/>
    <col min="11279" max="11279" width="9.5703125" style="339" customWidth="1"/>
    <col min="11280" max="11280" width="9.28515625" style="339" customWidth="1"/>
    <col min="11281" max="11282" width="7.5703125" style="339" customWidth="1"/>
    <col min="11283" max="11283" width="8.140625" style="339" customWidth="1"/>
    <col min="11284" max="11284" width="8.7109375" style="339" customWidth="1"/>
    <col min="11285" max="11285" width="9.140625" style="339" customWidth="1"/>
    <col min="11286" max="11286" width="8.85546875" style="339" customWidth="1"/>
    <col min="11287" max="11287" width="6" style="339" customWidth="1"/>
    <col min="11288" max="11288" width="7.5703125" style="339" customWidth="1"/>
    <col min="11289" max="11289" width="8" style="339" customWidth="1"/>
    <col min="11290" max="11290" width="8.140625" style="339" customWidth="1"/>
    <col min="11291" max="11291" width="7" style="339" customWidth="1"/>
    <col min="11292" max="11292" width="7.5703125" style="339" customWidth="1"/>
    <col min="11293" max="11293" width="7.42578125" style="339" customWidth="1"/>
    <col min="11294" max="11294" width="7.28515625" style="339" customWidth="1"/>
    <col min="11295" max="11295" width="7" style="339" customWidth="1"/>
    <col min="11296" max="11296" width="7.5703125" style="339" customWidth="1"/>
    <col min="11297" max="11297" width="8.28515625" style="339" customWidth="1"/>
    <col min="11298" max="11298" width="7.5703125" style="339" customWidth="1"/>
    <col min="11299" max="11299" width="11.140625" style="339" customWidth="1"/>
    <col min="11300" max="11300" width="6.42578125" style="339" customWidth="1"/>
    <col min="11301" max="11301" width="7.5703125" style="339" customWidth="1"/>
    <col min="11302" max="11302" width="9" style="339" customWidth="1"/>
    <col min="11303" max="11303" width="8.42578125" style="339" bestFit="1" customWidth="1"/>
    <col min="11304" max="11304" width="9.140625" style="339" bestFit="1" customWidth="1"/>
    <col min="11305" max="11305" width="10.85546875" style="339" customWidth="1"/>
    <col min="11306" max="11306" width="6.7109375" style="339" customWidth="1"/>
    <col min="11307" max="11528" width="11.42578125" style="339"/>
    <col min="11529" max="11529" width="4" style="339" customWidth="1"/>
    <col min="11530" max="11530" width="43.7109375" style="339" customWidth="1"/>
    <col min="11531" max="11531" width="10.42578125" style="339" customWidth="1"/>
    <col min="11532" max="11532" width="8.42578125" style="339" customWidth="1"/>
    <col min="11533" max="11533" width="8.28515625" style="339" customWidth="1"/>
    <col min="11534" max="11534" width="10.140625" style="339" customWidth="1"/>
    <col min="11535" max="11535" width="9.5703125" style="339" customWidth="1"/>
    <col min="11536" max="11536" width="9.28515625" style="339" customWidth="1"/>
    <col min="11537" max="11538" width="7.5703125" style="339" customWidth="1"/>
    <col min="11539" max="11539" width="8.140625" style="339" customWidth="1"/>
    <col min="11540" max="11540" width="8.7109375" style="339" customWidth="1"/>
    <col min="11541" max="11541" width="9.140625" style="339" customWidth="1"/>
    <col min="11542" max="11542" width="8.85546875" style="339" customWidth="1"/>
    <col min="11543" max="11543" width="6" style="339" customWidth="1"/>
    <col min="11544" max="11544" width="7.5703125" style="339" customWidth="1"/>
    <col min="11545" max="11545" width="8" style="339" customWidth="1"/>
    <col min="11546" max="11546" width="8.140625" style="339" customWidth="1"/>
    <col min="11547" max="11547" width="7" style="339" customWidth="1"/>
    <col min="11548" max="11548" width="7.5703125" style="339" customWidth="1"/>
    <col min="11549" max="11549" width="7.42578125" style="339" customWidth="1"/>
    <col min="11550" max="11550" width="7.28515625" style="339" customWidth="1"/>
    <col min="11551" max="11551" width="7" style="339" customWidth="1"/>
    <col min="11552" max="11552" width="7.5703125" style="339" customWidth="1"/>
    <col min="11553" max="11553" width="8.28515625" style="339" customWidth="1"/>
    <col min="11554" max="11554" width="7.5703125" style="339" customWidth="1"/>
    <col min="11555" max="11555" width="11.140625" style="339" customWidth="1"/>
    <col min="11556" max="11556" width="6.42578125" style="339" customWidth="1"/>
    <col min="11557" max="11557" width="7.5703125" style="339" customWidth="1"/>
    <col min="11558" max="11558" width="9" style="339" customWidth="1"/>
    <col min="11559" max="11559" width="8.42578125" style="339" bestFit="1" customWidth="1"/>
    <col min="11560" max="11560" width="9.140625" style="339" bestFit="1" customWidth="1"/>
    <col min="11561" max="11561" width="10.85546875" style="339" customWidth="1"/>
    <col min="11562" max="11562" width="6.7109375" style="339" customWidth="1"/>
    <col min="11563" max="11784" width="11.42578125" style="339"/>
    <col min="11785" max="11785" width="4" style="339" customWidth="1"/>
    <col min="11786" max="11786" width="43.7109375" style="339" customWidth="1"/>
    <col min="11787" max="11787" width="10.42578125" style="339" customWidth="1"/>
    <col min="11788" max="11788" width="8.42578125" style="339" customWidth="1"/>
    <col min="11789" max="11789" width="8.28515625" style="339" customWidth="1"/>
    <col min="11790" max="11790" width="10.140625" style="339" customWidth="1"/>
    <col min="11791" max="11791" width="9.5703125" style="339" customWidth="1"/>
    <col min="11792" max="11792" width="9.28515625" style="339" customWidth="1"/>
    <col min="11793" max="11794" width="7.5703125" style="339" customWidth="1"/>
    <col min="11795" max="11795" width="8.140625" style="339" customWidth="1"/>
    <col min="11796" max="11796" width="8.7109375" style="339" customWidth="1"/>
    <col min="11797" max="11797" width="9.140625" style="339" customWidth="1"/>
    <col min="11798" max="11798" width="8.85546875" style="339" customWidth="1"/>
    <col min="11799" max="11799" width="6" style="339" customWidth="1"/>
    <col min="11800" max="11800" width="7.5703125" style="339" customWidth="1"/>
    <col min="11801" max="11801" width="8" style="339" customWidth="1"/>
    <col min="11802" max="11802" width="8.140625" style="339" customWidth="1"/>
    <col min="11803" max="11803" width="7" style="339" customWidth="1"/>
    <col min="11804" max="11804" width="7.5703125" style="339" customWidth="1"/>
    <col min="11805" max="11805" width="7.42578125" style="339" customWidth="1"/>
    <col min="11806" max="11806" width="7.28515625" style="339" customWidth="1"/>
    <col min="11807" max="11807" width="7" style="339" customWidth="1"/>
    <col min="11808" max="11808" width="7.5703125" style="339" customWidth="1"/>
    <col min="11809" max="11809" width="8.28515625" style="339" customWidth="1"/>
    <col min="11810" max="11810" width="7.5703125" style="339" customWidth="1"/>
    <col min="11811" max="11811" width="11.140625" style="339" customWidth="1"/>
    <col min="11812" max="11812" width="6.42578125" style="339" customWidth="1"/>
    <col min="11813" max="11813" width="7.5703125" style="339" customWidth="1"/>
    <col min="11814" max="11814" width="9" style="339" customWidth="1"/>
    <col min="11815" max="11815" width="8.42578125" style="339" bestFit="1" customWidth="1"/>
    <col min="11816" max="11816" width="9.140625" style="339" bestFit="1" customWidth="1"/>
    <col min="11817" max="11817" width="10.85546875" style="339" customWidth="1"/>
    <col min="11818" max="11818" width="6.7109375" style="339" customWidth="1"/>
    <col min="11819" max="12040" width="11.42578125" style="339"/>
    <col min="12041" max="12041" width="4" style="339" customWidth="1"/>
    <col min="12042" max="12042" width="43.7109375" style="339" customWidth="1"/>
    <col min="12043" max="12043" width="10.42578125" style="339" customWidth="1"/>
    <col min="12044" max="12044" width="8.42578125" style="339" customWidth="1"/>
    <col min="12045" max="12045" width="8.28515625" style="339" customWidth="1"/>
    <col min="12046" max="12046" width="10.140625" style="339" customWidth="1"/>
    <col min="12047" max="12047" width="9.5703125" style="339" customWidth="1"/>
    <col min="12048" max="12048" width="9.28515625" style="339" customWidth="1"/>
    <col min="12049" max="12050" width="7.5703125" style="339" customWidth="1"/>
    <col min="12051" max="12051" width="8.140625" style="339" customWidth="1"/>
    <col min="12052" max="12052" width="8.7109375" style="339" customWidth="1"/>
    <col min="12053" max="12053" width="9.140625" style="339" customWidth="1"/>
    <col min="12054" max="12054" width="8.85546875" style="339" customWidth="1"/>
    <col min="12055" max="12055" width="6" style="339" customWidth="1"/>
    <col min="12056" max="12056" width="7.5703125" style="339" customWidth="1"/>
    <col min="12057" max="12057" width="8" style="339" customWidth="1"/>
    <col min="12058" max="12058" width="8.140625" style="339" customWidth="1"/>
    <col min="12059" max="12059" width="7" style="339" customWidth="1"/>
    <col min="12060" max="12060" width="7.5703125" style="339" customWidth="1"/>
    <col min="12061" max="12061" width="7.42578125" style="339" customWidth="1"/>
    <col min="12062" max="12062" width="7.28515625" style="339" customWidth="1"/>
    <col min="12063" max="12063" width="7" style="339" customWidth="1"/>
    <col min="12064" max="12064" width="7.5703125" style="339" customWidth="1"/>
    <col min="12065" max="12065" width="8.28515625" style="339" customWidth="1"/>
    <col min="12066" max="12066" width="7.5703125" style="339" customWidth="1"/>
    <col min="12067" max="12067" width="11.140625" style="339" customWidth="1"/>
    <col min="12068" max="12068" width="6.42578125" style="339" customWidth="1"/>
    <col min="12069" max="12069" width="7.5703125" style="339" customWidth="1"/>
    <col min="12070" max="12070" width="9" style="339" customWidth="1"/>
    <col min="12071" max="12071" width="8.42578125" style="339" bestFit="1" customWidth="1"/>
    <col min="12072" max="12072" width="9.140625" style="339" bestFit="1" customWidth="1"/>
    <col min="12073" max="12073" width="10.85546875" style="339" customWidth="1"/>
    <col min="12074" max="12074" width="6.7109375" style="339" customWidth="1"/>
    <col min="12075" max="12296" width="11.42578125" style="339"/>
    <col min="12297" max="12297" width="4" style="339" customWidth="1"/>
    <col min="12298" max="12298" width="43.7109375" style="339" customWidth="1"/>
    <col min="12299" max="12299" width="10.42578125" style="339" customWidth="1"/>
    <col min="12300" max="12300" width="8.42578125" style="339" customWidth="1"/>
    <col min="12301" max="12301" width="8.28515625" style="339" customWidth="1"/>
    <col min="12302" max="12302" width="10.140625" style="339" customWidth="1"/>
    <col min="12303" max="12303" width="9.5703125" style="339" customWidth="1"/>
    <col min="12304" max="12304" width="9.28515625" style="339" customWidth="1"/>
    <col min="12305" max="12306" width="7.5703125" style="339" customWidth="1"/>
    <col min="12307" max="12307" width="8.140625" style="339" customWidth="1"/>
    <col min="12308" max="12308" width="8.7109375" style="339" customWidth="1"/>
    <col min="12309" max="12309" width="9.140625" style="339" customWidth="1"/>
    <col min="12310" max="12310" width="8.85546875" style="339" customWidth="1"/>
    <col min="12311" max="12311" width="6" style="339" customWidth="1"/>
    <col min="12312" max="12312" width="7.5703125" style="339" customWidth="1"/>
    <col min="12313" max="12313" width="8" style="339" customWidth="1"/>
    <col min="12314" max="12314" width="8.140625" style="339" customWidth="1"/>
    <col min="12315" max="12315" width="7" style="339" customWidth="1"/>
    <col min="12316" max="12316" width="7.5703125" style="339" customWidth="1"/>
    <col min="12317" max="12317" width="7.42578125" style="339" customWidth="1"/>
    <col min="12318" max="12318" width="7.28515625" style="339" customWidth="1"/>
    <col min="12319" max="12319" width="7" style="339" customWidth="1"/>
    <col min="12320" max="12320" width="7.5703125" style="339" customWidth="1"/>
    <col min="12321" max="12321" width="8.28515625" style="339" customWidth="1"/>
    <col min="12322" max="12322" width="7.5703125" style="339" customWidth="1"/>
    <col min="12323" max="12323" width="11.140625" style="339" customWidth="1"/>
    <col min="12324" max="12324" width="6.42578125" style="339" customWidth="1"/>
    <col min="12325" max="12325" width="7.5703125" style="339" customWidth="1"/>
    <col min="12326" max="12326" width="9" style="339" customWidth="1"/>
    <col min="12327" max="12327" width="8.42578125" style="339" bestFit="1" customWidth="1"/>
    <col min="12328" max="12328" width="9.140625" style="339" bestFit="1" customWidth="1"/>
    <col min="12329" max="12329" width="10.85546875" style="339" customWidth="1"/>
    <col min="12330" max="12330" width="6.7109375" style="339" customWidth="1"/>
    <col min="12331" max="12552" width="11.42578125" style="339"/>
    <col min="12553" max="12553" width="4" style="339" customWidth="1"/>
    <col min="12554" max="12554" width="43.7109375" style="339" customWidth="1"/>
    <col min="12555" max="12555" width="10.42578125" style="339" customWidth="1"/>
    <col min="12556" max="12556" width="8.42578125" style="339" customWidth="1"/>
    <col min="12557" max="12557" width="8.28515625" style="339" customWidth="1"/>
    <col min="12558" max="12558" width="10.140625" style="339" customWidth="1"/>
    <col min="12559" max="12559" width="9.5703125" style="339" customWidth="1"/>
    <col min="12560" max="12560" width="9.28515625" style="339" customWidth="1"/>
    <col min="12561" max="12562" width="7.5703125" style="339" customWidth="1"/>
    <col min="12563" max="12563" width="8.140625" style="339" customWidth="1"/>
    <col min="12564" max="12564" width="8.7109375" style="339" customWidth="1"/>
    <col min="12565" max="12565" width="9.140625" style="339" customWidth="1"/>
    <col min="12566" max="12566" width="8.85546875" style="339" customWidth="1"/>
    <col min="12567" max="12567" width="6" style="339" customWidth="1"/>
    <col min="12568" max="12568" width="7.5703125" style="339" customWidth="1"/>
    <col min="12569" max="12569" width="8" style="339" customWidth="1"/>
    <col min="12570" max="12570" width="8.140625" style="339" customWidth="1"/>
    <col min="12571" max="12571" width="7" style="339" customWidth="1"/>
    <col min="12572" max="12572" width="7.5703125" style="339" customWidth="1"/>
    <col min="12573" max="12573" width="7.42578125" style="339" customWidth="1"/>
    <col min="12574" max="12574" width="7.28515625" style="339" customWidth="1"/>
    <col min="12575" max="12575" width="7" style="339" customWidth="1"/>
    <col min="12576" max="12576" width="7.5703125" style="339" customWidth="1"/>
    <col min="12577" max="12577" width="8.28515625" style="339" customWidth="1"/>
    <col min="12578" max="12578" width="7.5703125" style="339" customWidth="1"/>
    <col min="12579" max="12579" width="11.140625" style="339" customWidth="1"/>
    <col min="12580" max="12580" width="6.42578125" style="339" customWidth="1"/>
    <col min="12581" max="12581" width="7.5703125" style="339" customWidth="1"/>
    <col min="12582" max="12582" width="9" style="339" customWidth="1"/>
    <col min="12583" max="12583" width="8.42578125" style="339" bestFit="1" customWidth="1"/>
    <col min="12584" max="12584" width="9.140625" style="339" bestFit="1" customWidth="1"/>
    <col min="12585" max="12585" width="10.85546875" style="339" customWidth="1"/>
    <col min="12586" max="12586" width="6.7109375" style="339" customWidth="1"/>
    <col min="12587" max="12808" width="11.42578125" style="339"/>
    <col min="12809" max="12809" width="4" style="339" customWidth="1"/>
    <col min="12810" max="12810" width="43.7109375" style="339" customWidth="1"/>
    <col min="12811" max="12811" width="10.42578125" style="339" customWidth="1"/>
    <col min="12812" max="12812" width="8.42578125" style="339" customWidth="1"/>
    <col min="12813" max="12813" width="8.28515625" style="339" customWidth="1"/>
    <col min="12814" max="12814" width="10.140625" style="339" customWidth="1"/>
    <col min="12815" max="12815" width="9.5703125" style="339" customWidth="1"/>
    <col min="12816" max="12816" width="9.28515625" style="339" customWidth="1"/>
    <col min="12817" max="12818" width="7.5703125" style="339" customWidth="1"/>
    <col min="12819" max="12819" width="8.140625" style="339" customWidth="1"/>
    <col min="12820" max="12820" width="8.7109375" style="339" customWidth="1"/>
    <col min="12821" max="12821" width="9.140625" style="339" customWidth="1"/>
    <col min="12822" max="12822" width="8.85546875" style="339" customWidth="1"/>
    <col min="12823" max="12823" width="6" style="339" customWidth="1"/>
    <col min="12824" max="12824" width="7.5703125" style="339" customWidth="1"/>
    <col min="12825" max="12825" width="8" style="339" customWidth="1"/>
    <col min="12826" max="12826" width="8.140625" style="339" customWidth="1"/>
    <col min="12827" max="12827" width="7" style="339" customWidth="1"/>
    <col min="12828" max="12828" width="7.5703125" style="339" customWidth="1"/>
    <col min="12829" max="12829" width="7.42578125" style="339" customWidth="1"/>
    <col min="12830" max="12830" width="7.28515625" style="339" customWidth="1"/>
    <col min="12831" max="12831" width="7" style="339" customWidth="1"/>
    <col min="12832" max="12832" width="7.5703125" style="339" customWidth="1"/>
    <col min="12833" max="12833" width="8.28515625" style="339" customWidth="1"/>
    <col min="12834" max="12834" width="7.5703125" style="339" customWidth="1"/>
    <col min="12835" max="12835" width="11.140625" style="339" customWidth="1"/>
    <col min="12836" max="12836" width="6.42578125" style="339" customWidth="1"/>
    <col min="12837" max="12837" width="7.5703125" style="339" customWidth="1"/>
    <col min="12838" max="12838" width="9" style="339" customWidth="1"/>
    <col min="12839" max="12839" width="8.42578125" style="339" bestFit="1" customWidth="1"/>
    <col min="12840" max="12840" width="9.140625" style="339" bestFit="1" customWidth="1"/>
    <col min="12841" max="12841" width="10.85546875" style="339" customWidth="1"/>
    <col min="12842" max="12842" width="6.7109375" style="339" customWidth="1"/>
    <col min="12843" max="13064" width="11.42578125" style="339"/>
    <col min="13065" max="13065" width="4" style="339" customWidth="1"/>
    <col min="13066" max="13066" width="43.7109375" style="339" customWidth="1"/>
    <col min="13067" max="13067" width="10.42578125" style="339" customWidth="1"/>
    <col min="13068" max="13068" width="8.42578125" style="339" customWidth="1"/>
    <col min="13069" max="13069" width="8.28515625" style="339" customWidth="1"/>
    <col min="13070" max="13070" width="10.140625" style="339" customWidth="1"/>
    <col min="13071" max="13071" width="9.5703125" style="339" customWidth="1"/>
    <col min="13072" max="13072" width="9.28515625" style="339" customWidth="1"/>
    <col min="13073" max="13074" width="7.5703125" style="339" customWidth="1"/>
    <col min="13075" max="13075" width="8.140625" style="339" customWidth="1"/>
    <col min="13076" max="13076" width="8.7109375" style="339" customWidth="1"/>
    <col min="13077" max="13077" width="9.140625" style="339" customWidth="1"/>
    <col min="13078" max="13078" width="8.85546875" style="339" customWidth="1"/>
    <col min="13079" max="13079" width="6" style="339" customWidth="1"/>
    <col min="13080" max="13080" width="7.5703125" style="339" customWidth="1"/>
    <col min="13081" max="13081" width="8" style="339" customWidth="1"/>
    <col min="13082" max="13082" width="8.140625" style="339" customWidth="1"/>
    <col min="13083" max="13083" width="7" style="339" customWidth="1"/>
    <col min="13084" max="13084" width="7.5703125" style="339" customWidth="1"/>
    <col min="13085" max="13085" width="7.42578125" style="339" customWidth="1"/>
    <col min="13086" max="13086" width="7.28515625" style="339" customWidth="1"/>
    <col min="13087" max="13087" width="7" style="339" customWidth="1"/>
    <col min="13088" max="13088" width="7.5703125" style="339" customWidth="1"/>
    <col min="13089" max="13089" width="8.28515625" style="339" customWidth="1"/>
    <col min="13090" max="13090" width="7.5703125" style="339" customWidth="1"/>
    <col min="13091" max="13091" width="11.140625" style="339" customWidth="1"/>
    <col min="13092" max="13092" width="6.42578125" style="339" customWidth="1"/>
    <col min="13093" max="13093" width="7.5703125" style="339" customWidth="1"/>
    <col min="13094" max="13094" width="9" style="339" customWidth="1"/>
    <col min="13095" max="13095" width="8.42578125" style="339" bestFit="1" customWidth="1"/>
    <col min="13096" max="13096" width="9.140625" style="339" bestFit="1" customWidth="1"/>
    <col min="13097" max="13097" width="10.85546875" style="339" customWidth="1"/>
    <col min="13098" max="13098" width="6.7109375" style="339" customWidth="1"/>
    <col min="13099" max="13320" width="11.42578125" style="339"/>
    <col min="13321" max="13321" width="4" style="339" customWidth="1"/>
    <col min="13322" max="13322" width="43.7109375" style="339" customWidth="1"/>
    <col min="13323" max="13323" width="10.42578125" style="339" customWidth="1"/>
    <col min="13324" max="13324" width="8.42578125" style="339" customWidth="1"/>
    <col min="13325" max="13325" width="8.28515625" style="339" customWidth="1"/>
    <col min="13326" max="13326" width="10.140625" style="339" customWidth="1"/>
    <col min="13327" max="13327" width="9.5703125" style="339" customWidth="1"/>
    <col min="13328" max="13328" width="9.28515625" style="339" customWidth="1"/>
    <col min="13329" max="13330" width="7.5703125" style="339" customWidth="1"/>
    <col min="13331" max="13331" width="8.140625" style="339" customWidth="1"/>
    <col min="13332" max="13332" width="8.7109375" style="339" customWidth="1"/>
    <col min="13333" max="13333" width="9.140625" style="339" customWidth="1"/>
    <col min="13334" max="13334" width="8.85546875" style="339" customWidth="1"/>
    <col min="13335" max="13335" width="6" style="339" customWidth="1"/>
    <col min="13336" max="13336" width="7.5703125" style="339" customWidth="1"/>
    <col min="13337" max="13337" width="8" style="339" customWidth="1"/>
    <col min="13338" max="13338" width="8.140625" style="339" customWidth="1"/>
    <col min="13339" max="13339" width="7" style="339" customWidth="1"/>
    <col min="13340" max="13340" width="7.5703125" style="339" customWidth="1"/>
    <col min="13341" max="13341" width="7.42578125" style="339" customWidth="1"/>
    <col min="13342" max="13342" width="7.28515625" style="339" customWidth="1"/>
    <col min="13343" max="13343" width="7" style="339" customWidth="1"/>
    <col min="13344" max="13344" width="7.5703125" style="339" customWidth="1"/>
    <col min="13345" max="13345" width="8.28515625" style="339" customWidth="1"/>
    <col min="13346" max="13346" width="7.5703125" style="339" customWidth="1"/>
    <col min="13347" max="13347" width="11.140625" style="339" customWidth="1"/>
    <col min="13348" max="13348" width="6.42578125" style="339" customWidth="1"/>
    <col min="13349" max="13349" width="7.5703125" style="339" customWidth="1"/>
    <col min="13350" max="13350" width="9" style="339" customWidth="1"/>
    <col min="13351" max="13351" width="8.42578125" style="339" bestFit="1" customWidth="1"/>
    <col min="13352" max="13352" width="9.140625" style="339" bestFit="1" customWidth="1"/>
    <col min="13353" max="13353" width="10.85546875" style="339" customWidth="1"/>
    <col min="13354" max="13354" width="6.7109375" style="339" customWidth="1"/>
    <col min="13355" max="13576" width="11.42578125" style="339"/>
    <col min="13577" max="13577" width="4" style="339" customWidth="1"/>
    <col min="13578" max="13578" width="43.7109375" style="339" customWidth="1"/>
    <col min="13579" max="13579" width="10.42578125" style="339" customWidth="1"/>
    <col min="13580" max="13580" width="8.42578125" style="339" customWidth="1"/>
    <col min="13581" max="13581" width="8.28515625" style="339" customWidth="1"/>
    <col min="13582" max="13582" width="10.140625" style="339" customWidth="1"/>
    <col min="13583" max="13583" width="9.5703125" style="339" customWidth="1"/>
    <col min="13584" max="13584" width="9.28515625" style="339" customWidth="1"/>
    <col min="13585" max="13586" width="7.5703125" style="339" customWidth="1"/>
    <col min="13587" max="13587" width="8.140625" style="339" customWidth="1"/>
    <col min="13588" max="13588" width="8.7109375" style="339" customWidth="1"/>
    <col min="13589" max="13589" width="9.140625" style="339" customWidth="1"/>
    <col min="13590" max="13590" width="8.85546875" style="339" customWidth="1"/>
    <col min="13591" max="13591" width="6" style="339" customWidth="1"/>
    <col min="13592" max="13592" width="7.5703125" style="339" customWidth="1"/>
    <col min="13593" max="13593" width="8" style="339" customWidth="1"/>
    <col min="13594" max="13594" width="8.140625" style="339" customWidth="1"/>
    <col min="13595" max="13595" width="7" style="339" customWidth="1"/>
    <col min="13596" max="13596" width="7.5703125" style="339" customWidth="1"/>
    <col min="13597" max="13597" width="7.42578125" style="339" customWidth="1"/>
    <col min="13598" max="13598" width="7.28515625" style="339" customWidth="1"/>
    <col min="13599" max="13599" width="7" style="339" customWidth="1"/>
    <col min="13600" max="13600" width="7.5703125" style="339" customWidth="1"/>
    <col min="13601" max="13601" width="8.28515625" style="339" customWidth="1"/>
    <col min="13602" max="13602" width="7.5703125" style="339" customWidth="1"/>
    <col min="13603" max="13603" width="11.140625" style="339" customWidth="1"/>
    <col min="13604" max="13604" width="6.42578125" style="339" customWidth="1"/>
    <col min="13605" max="13605" width="7.5703125" style="339" customWidth="1"/>
    <col min="13606" max="13606" width="9" style="339" customWidth="1"/>
    <col min="13607" max="13607" width="8.42578125" style="339" bestFit="1" customWidth="1"/>
    <col min="13608" max="13608" width="9.140625" style="339" bestFit="1" customWidth="1"/>
    <col min="13609" max="13609" width="10.85546875" style="339" customWidth="1"/>
    <col min="13610" max="13610" width="6.7109375" style="339" customWidth="1"/>
    <col min="13611" max="13832" width="11.42578125" style="339"/>
    <col min="13833" max="13833" width="4" style="339" customWidth="1"/>
    <col min="13834" max="13834" width="43.7109375" style="339" customWidth="1"/>
    <col min="13835" max="13835" width="10.42578125" style="339" customWidth="1"/>
    <col min="13836" max="13836" width="8.42578125" style="339" customWidth="1"/>
    <col min="13837" max="13837" width="8.28515625" style="339" customWidth="1"/>
    <col min="13838" max="13838" width="10.140625" style="339" customWidth="1"/>
    <col min="13839" max="13839" width="9.5703125" style="339" customWidth="1"/>
    <col min="13840" max="13840" width="9.28515625" style="339" customWidth="1"/>
    <col min="13841" max="13842" width="7.5703125" style="339" customWidth="1"/>
    <col min="13843" max="13843" width="8.140625" style="339" customWidth="1"/>
    <col min="13844" max="13844" width="8.7109375" style="339" customWidth="1"/>
    <col min="13845" max="13845" width="9.140625" style="339" customWidth="1"/>
    <col min="13846" max="13846" width="8.85546875" style="339" customWidth="1"/>
    <col min="13847" max="13847" width="6" style="339" customWidth="1"/>
    <col min="13848" max="13848" width="7.5703125" style="339" customWidth="1"/>
    <col min="13849" max="13849" width="8" style="339" customWidth="1"/>
    <col min="13850" max="13850" width="8.140625" style="339" customWidth="1"/>
    <col min="13851" max="13851" width="7" style="339" customWidth="1"/>
    <col min="13852" max="13852" width="7.5703125" style="339" customWidth="1"/>
    <col min="13853" max="13853" width="7.42578125" style="339" customWidth="1"/>
    <col min="13854" max="13854" width="7.28515625" style="339" customWidth="1"/>
    <col min="13855" max="13855" width="7" style="339" customWidth="1"/>
    <col min="13856" max="13856" width="7.5703125" style="339" customWidth="1"/>
    <col min="13857" max="13857" width="8.28515625" style="339" customWidth="1"/>
    <col min="13858" max="13858" width="7.5703125" style="339" customWidth="1"/>
    <col min="13859" max="13859" width="11.140625" style="339" customWidth="1"/>
    <col min="13860" max="13860" width="6.42578125" style="339" customWidth="1"/>
    <col min="13861" max="13861" width="7.5703125" style="339" customWidth="1"/>
    <col min="13862" max="13862" width="9" style="339" customWidth="1"/>
    <col min="13863" max="13863" width="8.42578125" style="339" bestFit="1" customWidth="1"/>
    <col min="13864" max="13864" width="9.140625" style="339" bestFit="1" customWidth="1"/>
    <col min="13865" max="13865" width="10.85546875" style="339" customWidth="1"/>
    <col min="13866" max="13866" width="6.7109375" style="339" customWidth="1"/>
    <col min="13867" max="14088" width="11.42578125" style="339"/>
    <col min="14089" max="14089" width="4" style="339" customWidth="1"/>
    <col min="14090" max="14090" width="43.7109375" style="339" customWidth="1"/>
    <col min="14091" max="14091" width="10.42578125" style="339" customWidth="1"/>
    <col min="14092" max="14092" width="8.42578125" style="339" customWidth="1"/>
    <col min="14093" max="14093" width="8.28515625" style="339" customWidth="1"/>
    <col min="14094" max="14094" width="10.140625" style="339" customWidth="1"/>
    <col min="14095" max="14095" width="9.5703125" style="339" customWidth="1"/>
    <col min="14096" max="14096" width="9.28515625" style="339" customWidth="1"/>
    <col min="14097" max="14098" width="7.5703125" style="339" customWidth="1"/>
    <col min="14099" max="14099" width="8.140625" style="339" customWidth="1"/>
    <col min="14100" max="14100" width="8.7109375" style="339" customWidth="1"/>
    <col min="14101" max="14101" width="9.140625" style="339" customWidth="1"/>
    <col min="14102" max="14102" width="8.85546875" style="339" customWidth="1"/>
    <col min="14103" max="14103" width="6" style="339" customWidth="1"/>
    <col min="14104" max="14104" width="7.5703125" style="339" customWidth="1"/>
    <col min="14105" max="14105" width="8" style="339" customWidth="1"/>
    <col min="14106" max="14106" width="8.140625" style="339" customWidth="1"/>
    <col min="14107" max="14107" width="7" style="339" customWidth="1"/>
    <col min="14108" max="14108" width="7.5703125" style="339" customWidth="1"/>
    <col min="14109" max="14109" width="7.42578125" style="339" customWidth="1"/>
    <col min="14110" max="14110" width="7.28515625" style="339" customWidth="1"/>
    <col min="14111" max="14111" width="7" style="339" customWidth="1"/>
    <col min="14112" max="14112" width="7.5703125" style="339" customWidth="1"/>
    <col min="14113" max="14113" width="8.28515625" style="339" customWidth="1"/>
    <col min="14114" max="14114" width="7.5703125" style="339" customWidth="1"/>
    <col min="14115" max="14115" width="11.140625" style="339" customWidth="1"/>
    <col min="14116" max="14116" width="6.42578125" style="339" customWidth="1"/>
    <col min="14117" max="14117" width="7.5703125" style="339" customWidth="1"/>
    <col min="14118" max="14118" width="9" style="339" customWidth="1"/>
    <col min="14119" max="14119" width="8.42578125" style="339" bestFit="1" customWidth="1"/>
    <col min="14120" max="14120" width="9.140625" style="339" bestFit="1" customWidth="1"/>
    <col min="14121" max="14121" width="10.85546875" style="339" customWidth="1"/>
    <col min="14122" max="14122" width="6.7109375" style="339" customWidth="1"/>
    <col min="14123" max="14344" width="11.42578125" style="339"/>
    <col min="14345" max="14345" width="4" style="339" customWidth="1"/>
    <col min="14346" max="14346" width="43.7109375" style="339" customWidth="1"/>
    <col min="14347" max="14347" width="10.42578125" style="339" customWidth="1"/>
    <col min="14348" max="14348" width="8.42578125" style="339" customWidth="1"/>
    <col min="14349" max="14349" width="8.28515625" style="339" customWidth="1"/>
    <col min="14350" max="14350" width="10.140625" style="339" customWidth="1"/>
    <col min="14351" max="14351" width="9.5703125" style="339" customWidth="1"/>
    <col min="14352" max="14352" width="9.28515625" style="339" customWidth="1"/>
    <col min="14353" max="14354" width="7.5703125" style="339" customWidth="1"/>
    <col min="14355" max="14355" width="8.140625" style="339" customWidth="1"/>
    <col min="14356" max="14356" width="8.7109375" style="339" customWidth="1"/>
    <col min="14357" max="14357" width="9.140625" style="339" customWidth="1"/>
    <col min="14358" max="14358" width="8.85546875" style="339" customWidth="1"/>
    <col min="14359" max="14359" width="6" style="339" customWidth="1"/>
    <col min="14360" max="14360" width="7.5703125" style="339" customWidth="1"/>
    <col min="14361" max="14361" width="8" style="339" customWidth="1"/>
    <col min="14362" max="14362" width="8.140625" style="339" customWidth="1"/>
    <col min="14363" max="14363" width="7" style="339" customWidth="1"/>
    <col min="14364" max="14364" width="7.5703125" style="339" customWidth="1"/>
    <col min="14365" max="14365" width="7.42578125" style="339" customWidth="1"/>
    <col min="14366" max="14366" width="7.28515625" style="339" customWidth="1"/>
    <col min="14367" max="14367" width="7" style="339" customWidth="1"/>
    <col min="14368" max="14368" width="7.5703125" style="339" customWidth="1"/>
    <col min="14369" max="14369" width="8.28515625" style="339" customWidth="1"/>
    <col min="14370" max="14370" width="7.5703125" style="339" customWidth="1"/>
    <col min="14371" max="14371" width="11.140625" style="339" customWidth="1"/>
    <col min="14372" max="14372" width="6.42578125" style="339" customWidth="1"/>
    <col min="14373" max="14373" width="7.5703125" style="339" customWidth="1"/>
    <col min="14374" max="14374" width="9" style="339" customWidth="1"/>
    <col min="14375" max="14375" width="8.42578125" style="339" bestFit="1" customWidth="1"/>
    <col min="14376" max="14376" width="9.140625" style="339" bestFit="1" customWidth="1"/>
    <col min="14377" max="14377" width="10.85546875" style="339" customWidth="1"/>
    <col min="14378" max="14378" width="6.7109375" style="339" customWidth="1"/>
    <col min="14379" max="14600" width="11.42578125" style="339"/>
    <col min="14601" max="14601" width="4" style="339" customWidth="1"/>
    <col min="14602" max="14602" width="43.7109375" style="339" customWidth="1"/>
    <col min="14603" max="14603" width="10.42578125" style="339" customWidth="1"/>
    <col min="14604" max="14604" width="8.42578125" style="339" customWidth="1"/>
    <col min="14605" max="14605" width="8.28515625" style="339" customWidth="1"/>
    <col min="14606" max="14606" width="10.140625" style="339" customWidth="1"/>
    <col min="14607" max="14607" width="9.5703125" style="339" customWidth="1"/>
    <col min="14608" max="14608" width="9.28515625" style="339" customWidth="1"/>
    <col min="14609" max="14610" width="7.5703125" style="339" customWidth="1"/>
    <col min="14611" max="14611" width="8.140625" style="339" customWidth="1"/>
    <col min="14612" max="14612" width="8.7109375" style="339" customWidth="1"/>
    <col min="14613" max="14613" width="9.140625" style="339" customWidth="1"/>
    <col min="14614" max="14614" width="8.85546875" style="339" customWidth="1"/>
    <col min="14615" max="14615" width="6" style="339" customWidth="1"/>
    <col min="14616" max="14616" width="7.5703125" style="339" customWidth="1"/>
    <col min="14617" max="14617" width="8" style="339" customWidth="1"/>
    <col min="14618" max="14618" width="8.140625" style="339" customWidth="1"/>
    <col min="14619" max="14619" width="7" style="339" customWidth="1"/>
    <col min="14620" max="14620" width="7.5703125" style="339" customWidth="1"/>
    <col min="14621" max="14621" width="7.42578125" style="339" customWidth="1"/>
    <col min="14622" max="14622" width="7.28515625" style="339" customWidth="1"/>
    <col min="14623" max="14623" width="7" style="339" customWidth="1"/>
    <col min="14624" max="14624" width="7.5703125" style="339" customWidth="1"/>
    <col min="14625" max="14625" width="8.28515625" style="339" customWidth="1"/>
    <col min="14626" max="14626" width="7.5703125" style="339" customWidth="1"/>
    <col min="14627" max="14627" width="11.140625" style="339" customWidth="1"/>
    <col min="14628" max="14628" width="6.42578125" style="339" customWidth="1"/>
    <col min="14629" max="14629" width="7.5703125" style="339" customWidth="1"/>
    <col min="14630" max="14630" width="9" style="339" customWidth="1"/>
    <col min="14631" max="14631" width="8.42578125" style="339" bestFit="1" customWidth="1"/>
    <col min="14632" max="14632" width="9.140625" style="339" bestFit="1" customWidth="1"/>
    <col min="14633" max="14633" width="10.85546875" style="339" customWidth="1"/>
    <col min="14634" max="14634" width="6.7109375" style="339" customWidth="1"/>
    <col min="14635" max="14856" width="11.42578125" style="339"/>
    <col min="14857" max="14857" width="4" style="339" customWidth="1"/>
    <col min="14858" max="14858" width="43.7109375" style="339" customWidth="1"/>
    <col min="14859" max="14859" width="10.42578125" style="339" customWidth="1"/>
    <col min="14860" max="14860" width="8.42578125" style="339" customWidth="1"/>
    <col min="14861" max="14861" width="8.28515625" style="339" customWidth="1"/>
    <col min="14862" max="14862" width="10.140625" style="339" customWidth="1"/>
    <col min="14863" max="14863" width="9.5703125" style="339" customWidth="1"/>
    <col min="14864" max="14864" width="9.28515625" style="339" customWidth="1"/>
    <col min="14865" max="14866" width="7.5703125" style="339" customWidth="1"/>
    <col min="14867" max="14867" width="8.140625" style="339" customWidth="1"/>
    <col min="14868" max="14868" width="8.7109375" style="339" customWidth="1"/>
    <col min="14869" max="14869" width="9.140625" style="339" customWidth="1"/>
    <col min="14870" max="14870" width="8.85546875" style="339" customWidth="1"/>
    <col min="14871" max="14871" width="6" style="339" customWidth="1"/>
    <col min="14872" max="14872" width="7.5703125" style="339" customWidth="1"/>
    <col min="14873" max="14873" width="8" style="339" customWidth="1"/>
    <col min="14874" max="14874" width="8.140625" style="339" customWidth="1"/>
    <col min="14875" max="14875" width="7" style="339" customWidth="1"/>
    <col min="14876" max="14876" width="7.5703125" style="339" customWidth="1"/>
    <col min="14877" max="14877" width="7.42578125" style="339" customWidth="1"/>
    <col min="14878" max="14878" width="7.28515625" style="339" customWidth="1"/>
    <col min="14879" max="14879" width="7" style="339" customWidth="1"/>
    <col min="14880" max="14880" width="7.5703125" style="339" customWidth="1"/>
    <col min="14881" max="14881" width="8.28515625" style="339" customWidth="1"/>
    <col min="14882" max="14882" width="7.5703125" style="339" customWidth="1"/>
    <col min="14883" max="14883" width="11.140625" style="339" customWidth="1"/>
    <col min="14884" max="14884" width="6.42578125" style="339" customWidth="1"/>
    <col min="14885" max="14885" width="7.5703125" style="339" customWidth="1"/>
    <col min="14886" max="14886" width="9" style="339" customWidth="1"/>
    <col min="14887" max="14887" width="8.42578125" style="339" bestFit="1" customWidth="1"/>
    <col min="14888" max="14888" width="9.140625" style="339" bestFit="1" customWidth="1"/>
    <col min="14889" max="14889" width="10.85546875" style="339" customWidth="1"/>
    <col min="14890" max="14890" width="6.7109375" style="339" customWidth="1"/>
    <col min="14891" max="15112" width="11.42578125" style="339"/>
    <col min="15113" max="15113" width="4" style="339" customWidth="1"/>
    <col min="15114" max="15114" width="43.7109375" style="339" customWidth="1"/>
    <col min="15115" max="15115" width="10.42578125" style="339" customWidth="1"/>
    <col min="15116" max="15116" width="8.42578125" style="339" customWidth="1"/>
    <col min="15117" max="15117" width="8.28515625" style="339" customWidth="1"/>
    <col min="15118" max="15118" width="10.140625" style="339" customWidth="1"/>
    <col min="15119" max="15119" width="9.5703125" style="339" customWidth="1"/>
    <col min="15120" max="15120" width="9.28515625" style="339" customWidth="1"/>
    <col min="15121" max="15122" width="7.5703125" style="339" customWidth="1"/>
    <col min="15123" max="15123" width="8.140625" style="339" customWidth="1"/>
    <col min="15124" max="15124" width="8.7109375" style="339" customWidth="1"/>
    <col min="15125" max="15125" width="9.140625" style="339" customWidth="1"/>
    <col min="15126" max="15126" width="8.85546875" style="339" customWidth="1"/>
    <col min="15127" max="15127" width="6" style="339" customWidth="1"/>
    <col min="15128" max="15128" width="7.5703125" style="339" customWidth="1"/>
    <col min="15129" max="15129" width="8" style="339" customWidth="1"/>
    <col min="15130" max="15130" width="8.140625" style="339" customWidth="1"/>
    <col min="15131" max="15131" width="7" style="339" customWidth="1"/>
    <col min="15132" max="15132" width="7.5703125" style="339" customWidth="1"/>
    <col min="15133" max="15133" width="7.42578125" style="339" customWidth="1"/>
    <col min="15134" max="15134" width="7.28515625" style="339" customWidth="1"/>
    <col min="15135" max="15135" width="7" style="339" customWidth="1"/>
    <col min="15136" max="15136" width="7.5703125" style="339" customWidth="1"/>
    <col min="15137" max="15137" width="8.28515625" style="339" customWidth="1"/>
    <col min="15138" max="15138" width="7.5703125" style="339" customWidth="1"/>
    <col min="15139" max="15139" width="11.140625" style="339" customWidth="1"/>
    <col min="15140" max="15140" width="6.42578125" style="339" customWidth="1"/>
    <col min="15141" max="15141" width="7.5703125" style="339" customWidth="1"/>
    <col min="15142" max="15142" width="9" style="339" customWidth="1"/>
    <col min="15143" max="15143" width="8.42578125" style="339" bestFit="1" customWidth="1"/>
    <col min="15144" max="15144" width="9.140625" style="339" bestFit="1" customWidth="1"/>
    <col min="15145" max="15145" width="10.85546875" style="339" customWidth="1"/>
    <col min="15146" max="15146" width="6.7109375" style="339" customWidth="1"/>
    <col min="15147" max="15368" width="11.42578125" style="339"/>
    <col min="15369" max="15369" width="4" style="339" customWidth="1"/>
    <col min="15370" max="15370" width="43.7109375" style="339" customWidth="1"/>
    <col min="15371" max="15371" width="10.42578125" style="339" customWidth="1"/>
    <col min="15372" max="15372" width="8.42578125" style="339" customWidth="1"/>
    <col min="15373" max="15373" width="8.28515625" style="339" customWidth="1"/>
    <col min="15374" max="15374" width="10.140625" style="339" customWidth="1"/>
    <col min="15375" max="15375" width="9.5703125" style="339" customWidth="1"/>
    <col min="15376" max="15376" width="9.28515625" style="339" customWidth="1"/>
    <col min="15377" max="15378" width="7.5703125" style="339" customWidth="1"/>
    <col min="15379" max="15379" width="8.140625" style="339" customWidth="1"/>
    <col min="15380" max="15380" width="8.7109375" style="339" customWidth="1"/>
    <col min="15381" max="15381" width="9.140625" style="339" customWidth="1"/>
    <col min="15382" max="15382" width="8.85546875" style="339" customWidth="1"/>
    <col min="15383" max="15383" width="6" style="339" customWidth="1"/>
    <col min="15384" max="15384" width="7.5703125" style="339" customWidth="1"/>
    <col min="15385" max="15385" width="8" style="339" customWidth="1"/>
    <col min="15386" max="15386" width="8.140625" style="339" customWidth="1"/>
    <col min="15387" max="15387" width="7" style="339" customWidth="1"/>
    <col min="15388" max="15388" width="7.5703125" style="339" customWidth="1"/>
    <col min="15389" max="15389" width="7.42578125" style="339" customWidth="1"/>
    <col min="15390" max="15390" width="7.28515625" style="339" customWidth="1"/>
    <col min="15391" max="15391" width="7" style="339" customWidth="1"/>
    <col min="15392" max="15392" width="7.5703125" style="339" customWidth="1"/>
    <col min="15393" max="15393" width="8.28515625" style="339" customWidth="1"/>
    <col min="15394" max="15394" width="7.5703125" style="339" customWidth="1"/>
    <col min="15395" max="15395" width="11.140625" style="339" customWidth="1"/>
    <col min="15396" max="15396" width="6.42578125" style="339" customWidth="1"/>
    <col min="15397" max="15397" width="7.5703125" style="339" customWidth="1"/>
    <col min="15398" max="15398" width="9" style="339" customWidth="1"/>
    <col min="15399" max="15399" width="8.42578125" style="339" bestFit="1" customWidth="1"/>
    <col min="15400" max="15400" width="9.140625" style="339" bestFit="1" customWidth="1"/>
    <col min="15401" max="15401" width="10.85546875" style="339" customWidth="1"/>
    <col min="15402" max="15402" width="6.7109375" style="339" customWidth="1"/>
    <col min="15403" max="15624" width="11.42578125" style="339"/>
    <col min="15625" max="15625" width="4" style="339" customWidth="1"/>
    <col min="15626" max="15626" width="43.7109375" style="339" customWidth="1"/>
    <col min="15627" max="15627" width="10.42578125" style="339" customWidth="1"/>
    <col min="15628" max="15628" width="8.42578125" style="339" customWidth="1"/>
    <col min="15629" max="15629" width="8.28515625" style="339" customWidth="1"/>
    <col min="15630" max="15630" width="10.140625" style="339" customWidth="1"/>
    <col min="15631" max="15631" width="9.5703125" style="339" customWidth="1"/>
    <col min="15632" max="15632" width="9.28515625" style="339" customWidth="1"/>
    <col min="15633" max="15634" width="7.5703125" style="339" customWidth="1"/>
    <col min="15635" max="15635" width="8.140625" style="339" customWidth="1"/>
    <col min="15636" max="15636" width="8.7109375" style="339" customWidth="1"/>
    <col min="15637" max="15637" width="9.140625" style="339" customWidth="1"/>
    <col min="15638" max="15638" width="8.85546875" style="339" customWidth="1"/>
    <col min="15639" max="15639" width="6" style="339" customWidth="1"/>
    <col min="15640" max="15640" width="7.5703125" style="339" customWidth="1"/>
    <col min="15641" max="15641" width="8" style="339" customWidth="1"/>
    <col min="15642" max="15642" width="8.140625" style="339" customWidth="1"/>
    <col min="15643" max="15643" width="7" style="339" customWidth="1"/>
    <col min="15644" max="15644" width="7.5703125" style="339" customWidth="1"/>
    <col min="15645" max="15645" width="7.42578125" style="339" customWidth="1"/>
    <col min="15646" max="15646" width="7.28515625" style="339" customWidth="1"/>
    <col min="15647" max="15647" width="7" style="339" customWidth="1"/>
    <col min="15648" max="15648" width="7.5703125" style="339" customWidth="1"/>
    <col min="15649" max="15649" width="8.28515625" style="339" customWidth="1"/>
    <col min="15650" max="15650" width="7.5703125" style="339" customWidth="1"/>
    <col min="15651" max="15651" width="11.140625" style="339" customWidth="1"/>
    <col min="15652" max="15652" width="6.42578125" style="339" customWidth="1"/>
    <col min="15653" max="15653" width="7.5703125" style="339" customWidth="1"/>
    <col min="15654" max="15654" width="9" style="339" customWidth="1"/>
    <col min="15655" max="15655" width="8.42578125" style="339" bestFit="1" customWidth="1"/>
    <col min="15656" max="15656" width="9.140625" style="339" bestFit="1" customWidth="1"/>
    <col min="15657" max="15657" width="10.85546875" style="339" customWidth="1"/>
    <col min="15658" max="15658" width="6.7109375" style="339" customWidth="1"/>
    <col min="15659" max="15880" width="11.42578125" style="339"/>
    <col min="15881" max="15881" width="4" style="339" customWidth="1"/>
    <col min="15882" max="15882" width="43.7109375" style="339" customWidth="1"/>
    <col min="15883" max="15883" width="10.42578125" style="339" customWidth="1"/>
    <col min="15884" max="15884" width="8.42578125" style="339" customWidth="1"/>
    <col min="15885" max="15885" width="8.28515625" style="339" customWidth="1"/>
    <col min="15886" max="15886" width="10.140625" style="339" customWidth="1"/>
    <col min="15887" max="15887" width="9.5703125" style="339" customWidth="1"/>
    <col min="15888" max="15888" width="9.28515625" style="339" customWidth="1"/>
    <col min="15889" max="15890" width="7.5703125" style="339" customWidth="1"/>
    <col min="15891" max="15891" width="8.140625" style="339" customWidth="1"/>
    <col min="15892" max="15892" width="8.7109375" style="339" customWidth="1"/>
    <col min="15893" max="15893" width="9.140625" style="339" customWidth="1"/>
    <col min="15894" max="15894" width="8.85546875" style="339" customWidth="1"/>
    <col min="15895" max="15895" width="6" style="339" customWidth="1"/>
    <col min="15896" max="15896" width="7.5703125" style="339" customWidth="1"/>
    <col min="15897" max="15897" width="8" style="339" customWidth="1"/>
    <col min="15898" max="15898" width="8.140625" style="339" customWidth="1"/>
    <col min="15899" max="15899" width="7" style="339" customWidth="1"/>
    <col min="15900" max="15900" width="7.5703125" style="339" customWidth="1"/>
    <col min="15901" max="15901" width="7.42578125" style="339" customWidth="1"/>
    <col min="15902" max="15902" width="7.28515625" style="339" customWidth="1"/>
    <col min="15903" max="15903" width="7" style="339" customWidth="1"/>
    <col min="15904" max="15904" width="7.5703125" style="339" customWidth="1"/>
    <col min="15905" max="15905" width="8.28515625" style="339" customWidth="1"/>
    <col min="15906" max="15906" width="7.5703125" style="339" customWidth="1"/>
    <col min="15907" max="15907" width="11.140625" style="339" customWidth="1"/>
    <col min="15908" max="15908" width="6.42578125" style="339" customWidth="1"/>
    <col min="15909" max="15909" width="7.5703125" style="339" customWidth="1"/>
    <col min="15910" max="15910" width="9" style="339" customWidth="1"/>
    <col min="15911" max="15911" width="8.42578125" style="339" bestFit="1" customWidth="1"/>
    <col min="15912" max="15912" width="9.140625" style="339" bestFit="1" customWidth="1"/>
    <col min="15913" max="15913" width="10.85546875" style="339" customWidth="1"/>
    <col min="15914" max="15914" width="6.7109375" style="339" customWidth="1"/>
    <col min="15915" max="16136" width="11.42578125" style="339"/>
    <col min="16137" max="16137" width="4" style="339" customWidth="1"/>
    <col min="16138" max="16138" width="43.7109375" style="339" customWidth="1"/>
    <col min="16139" max="16139" width="10.42578125" style="339" customWidth="1"/>
    <col min="16140" max="16140" width="8.42578125" style="339" customWidth="1"/>
    <col min="16141" max="16141" width="8.28515625" style="339" customWidth="1"/>
    <col min="16142" max="16142" width="10.140625" style="339" customWidth="1"/>
    <col min="16143" max="16143" width="9.5703125" style="339" customWidth="1"/>
    <col min="16144" max="16144" width="9.28515625" style="339" customWidth="1"/>
    <col min="16145" max="16146" width="7.5703125" style="339" customWidth="1"/>
    <col min="16147" max="16147" width="8.140625" style="339" customWidth="1"/>
    <col min="16148" max="16148" width="8.7109375" style="339" customWidth="1"/>
    <col min="16149" max="16149" width="9.140625" style="339" customWidth="1"/>
    <col min="16150" max="16150" width="8.85546875" style="339" customWidth="1"/>
    <col min="16151" max="16151" width="6" style="339" customWidth="1"/>
    <col min="16152" max="16152" width="7.5703125" style="339" customWidth="1"/>
    <col min="16153" max="16153" width="8" style="339" customWidth="1"/>
    <col min="16154" max="16154" width="8.140625" style="339" customWidth="1"/>
    <col min="16155" max="16155" width="7" style="339" customWidth="1"/>
    <col min="16156" max="16156" width="7.5703125" style="339" customWidth="1"/>
    <col min="16157" max="16157" width="7.42578125" style="339" customWidth="1"/>
    <col min="16158" max="16158" width="7.28515625" style="339" customWidth="1"/>
    <col min="16159" max="16159" width="7" style="339" customWidth="1"/>
    <col min="16160" max="16160" width="7.5703125" style="339" customWidth="1"/>
    <col min="16161" max="16161" width="8.28515625" style="339" customWidth="1"/>
    <col min="16162" max="16162" width="7.5703125" style="339" customWidth="1"/>
    <col min="16163" max="16163" width="11.140625" style="339" customWidth="1"/>
    <col min="16164" max="16164" width="6.42578125" style="339" customWidth="1"/>
    <col min="16165" max="16165" width="7.5703125" style="339" customWidth="1"/>
    <col min="16166" max="16166" width="9" style="339" customWidth="1"/>
    <col min="16167" max="16167" width="8.42578125" style="339" bestFit="1" customWidth="1"/>
    <col min="16168" max="16168" width="9.140625" style="339" bestFit="1" customWidth="1"/>
    <col min="16169" max="16169" width="10.85546875" style="339" customWidth="1"/>
    <col min="16170" max="16170" width="6.7109375" style="339" customWidth="1"/>
    <col min="16171" max="16384" width="11.42578125" style="339"/>
  </cols>
  <sheetData>
    <row r="1" spans="1:43" s="345" customFormat="1" ht="21" customHeight="1">
      <c r="A1" s="807" t="s">
        <v>484</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612"/>
      <c r="AK1" s="612"/>
      <c r="AL1" s="612"/>
      <c r="AM1" s="343"/>
      <c r="AN1" s="344"/>
      <c r="AO1" s="344"/>
      <c r="AP1" s="343"/>
    </row>
    <row r="2" spans="1:43" s="347" customFormat="1" ht="22.5" customHeight="1">
      <c r="A2" s="807" t="s">
        <v>485</v>
      </c>
      <c r="B2" s="807"/>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c r="AH2" s="807"/>
      <c r="AI2" s="807"/>
      <c r="AJ2" s="346"/>
      <c r="AK2" s="346"/>
      <c r="AL2" s="346"/>
      <c r="AN2" s="348"/>
      <c r="AO2" s="348"/>
    </row>
    <row r="3" spans="1:43" s="347" customFormat="1" ht="21.75" customHeight="1">
      <c r="A3" s="808" t="s">
        <v>483</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349"/>
      <c r="AK3" s="349"/>
      <c r="AL3" s="349"/>
      <c r="AN3" s="348"/>
      <c r="AO3" s="348"/>
    </row>
    <row r="4" spans="1:43" s="347" customFormat="1" ht="15.75"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809" t="s">
        <v>16</v>
      </c>
      <c r="Z4" s="809"/>
      <c r="AA4" s="809"/>
      <c r="AB4" s="809"/>
      <c r="AC4" s="809"/>
      <c r="AD4" s="809"/>
      <c r="AE4" s="809"/>
      <c r="AF4" s="809"/>
      <c r="AG4" s="809"/>
      <c r="AH4" s="809"/>
      <c r="AI4" s="809"/>
      <c r="AJ4" s="349"/>
      <c r="AK4" s="349"/>
      <c r="AL4" s="349"/>
      <c r="AN4" s="348"/>
      <c r="AO4" s="348"/>
    </row>
    <row r="5" spans="1:43" s="350" customFormat="1" ht="21.75" customHeight="1">
      <c r="A5" s="800" t="s">
        <v>35</v>
      </c>
      <c r="B5" s="800" t="s">
        <v>278</v>
      </c>
      <c r="C5" s="800" t="s">
        <v>2</v>
      </c>
      <c r="D5" s="801" t="s">
        <v>414</v>
      </c>
      <c r="E5" s="804" t="s">
        <v>429</v>
      </c>
      <c r="F5" s="801" t="s">
        <v>430</v>
      </c>
      <c r="G5" s="800" t="s">
        <v>3</v>
      </c>
      <c r="H5" s="800" t="s">
        <v>6</v>
      </c>
      <c r="I5" s="800" t="s">
        <v>279</v>
      </c>
      <c r="J5" s="800"/>
      <c r="K5" s="800"/>
      <c r="L5" s="800"/>
      <c r="M5" s="800"/>
      <c r="N5" s="819" t="s">
        <v>280</v>
      </c>
      <c r="O5" s="816" t="s">
        <v>48</v>
      </c>
      <c r="P5" s="817"/>
      <c r="Q5" s="818" t="s">
        <v>467</v>
      </c>
      <c r="R5" s="818"/>
      <c r="S5" s="818"/>
      <c r="T5" s="818" t="s">
        <v>471</v>
      </c>
      <c r="U5" s="818"/>
      <c r="V5" s="818"/>
      <c r="W5" s="818" t="s">
        <v>393</v>
      </c>
      <c r="X5" s="818"/>
      <c r="Y5" s="818"/>
      <c r="Z5" s="822" t="s">
        <v>454</v>
      </c>
      <c r="AA5" s="822" t="s">
        <v>15</v>
      </c>
      <c r="AB5" s="810" t="s">
        <v>475</v>
      </c>
      <c r="AC5" s="811"/>
      <c r="AD5" s="811"/>
      <c r="AE5" s="811"/>
      <c r="AF5" s="811"/>
      <c r="AG5" s="812"/>
      <c r="AH5" s="804" t="s">
        <v>248</v>
      </c>
      <c r="AI5" s="800" t="s">
        <v>5</v>
      </c>
      <c r="AJ5" s="328"/>
      <c r="AK5" s="328"/>
      <c r="AL5" s="328"/>
      <c r="AN5" s="348"/>
      <c r="AO5" s="348"/>
    </row>
    <row r="6" spans="1:43" s="351" customFormat="1" ht="67.5" customHeight="1">
      <c r="A6" s="800"/>
      <c r="B6" s="800"/>
      <c r="C6" s="800"/>
      <c r="D6" s="802"/>
      <c r="E6" s="805"/>
      <c r="F6" s="802"/>
      <c r="G6" s="800"/>
      <c r="H6" s="800"/>
      <c r="I6" s="800" t="s">
        <v>283</v>
      </c>
      <c r="J6" s="800" t="s">
        <v>38</v>
      </c>
      <c r="K6" s="800"/>
      <c r="L6" s="800"/>
      <c r="M6" s="800"/>
      <c r="N6" s="820"/>
      <c r="O6" s="801" t="s">
        <v>292</v>
      </c>
      <c r="P6" s="801" t="s">
        <v>466</v>
      </c>
      <c r="Q6" s="813" t="s">
        <v>468</v>
      </c>
      <c r="R6" s="801" t="s">
        <v>469</v>
      </c>
      <c r="S6" s="797" t="s">
        <v>470</v>
      </c>
      <c r="T6" s="813" t="s">
        <v>472</v>
      </c>
      <c r="U6" s="801" t="s">
        <v>469</v>
      </c>
      <c r="V6" s="797" t="s">
        <v>470</v>
      </c>
      <c r="W6" s="813" t="s">
        <v>393</v>
      </c>
      <c r="X6" s="801" t="s">
        <v>469</v>
      </c>
      <c r="Y6" s="797" t="s">
        <v>481</v>
      </c>
      <c r="Z6" s="823"/>
      <c r="AA6" s="823"/>
      <c r="AB6" s="813" t="s">
        <v>4</v>
      </c>
      <c r="AC6" s="800" t="s">
        <v>96</v>
      </c>
      <c r="AD6" s="800"/>
      <c r="AE6" s="800"/>
      <c r="AF6" s="800"/>
      <c r="AG6" s="800"/>
      <c r="AH6" s="805"/>
      <c r="AI6" s="800"/>
      <c r="AJ6" s="616"/>
      <c r="AK6" s="616"/>
      <c r="AL6" s="616"/>
      <c r="AM6" s="810" t="s">
        <v>282</v>
      </c>
      <c r="AN6" s="811"/>
      <c r="AO6" s="812"/>
    </row>
    <row r="7" spans="1:43" s="352" customFormat="1" ht="30" customHeight="1">
      <c r="A7" s="800"/>
      <c r="B7" s="800"/>
      <c r="C7" s="800"/>
      <c r="D7" s="802"/>
      <c r="E7" s="805"/>
      <c r="F7" s="802"/>
      <c r="G7" s="800"/>
      <c r="H7" s="800"/>
      <c r="I7" s="800"/>
      <c r="J7" s="800" t="s">
        <v>4</v>
      </c>
      <c r="K7" s="800" t="s">
        <v>288</v>
      </c>
      <c r="L7" s="800"/>
      <c r="M7" s="800" t="s">
        <v>289</v>
      </c>
      <c r="N7" s="820"/>
      <c r="O7" s="802"/>
      <c r="P7" s="802"/>
      <c r="Q7" s="814"/>
      <c r="R7" s="802"/>
      <c r="S7" s="798"/>
      <c r="T7" s="814"/>
      <c r="U7" s="802"/>
      <c r="V7" s="798"/>
      <c r="W7" s="814"/>
      <c r="X7" s="802"/>
      <c r="Y7" s="798"/>
      <c r="Z7" s="823"/>
      <c r="AA7" s="823"/>
      <c r="AB7" s="814"/>
      <c r="AC7" s="800" t="s">
        <v>29</v>
      </c>
      <c r="AD7" s="800" t="s">
        <v>30</v>
      </c>
      <c r="AE7" s="800" t="s">
        <v>305</v>
      </c>
      <c r="AF7" s="800" t="s">
        <v>398</v>
      </c>
      <c r="AG7" s="800" t="s">
        <v>289</v>
      </c>
      <c r="AH7" s="805"/>
      <c r="AI7" s="800"/>
      <c r="AJ7" s="614"/>
      <c r="AK7" s="614"/>
      <c r="AL7" s="614"/>
      <c r="AM7" s="804" t="s">
        <v>285</v>
      </c>
      <c r="AN7" s="804" t="s">
        <v>286</v>
      </c>
      <c r="AO7" s="804" t="s">
        <v>287</v>
      </c>
    </row>
    <row r="8" spans="1:43" s="352" customFormat="1" ht="26.25" customHeight="1">
      <c r="A8" s="800"/>
      <c r="B8" s="800"/>
      <c r="C8" s="800"/>
      <c r="D8" s="803"/>
      <c r="E8" s="806"/>
      <c r="F8" s="803"/>
      <c r="G8" s="800"/>
      <c r="H8" s="800"/>
      <c r="I8" s="800"/>
      <c r="J8" s="800"/>
      <c r="K8" s="613" t="s">
        <v>29</v>
      </c>
      <c r="L8" s="613" t="s">
        <v>30</v>
      </c>
      <c r="M8" s="800"/>
      <c r="N8" s="821"/>
      <c r="O8" s="803"/>
      <c r="P8" s="803"/>
      <c r="Q8" s="815"/>
      <c r="R8" s="803"/>
      <c r="S8" s="799"/>
      <c r="T8" s="815"/>
      <c r="U8" s="803"/>
      <c r="V8" s="799"/>
      <c r="W8" s="815"/>
      <c r="X8" s="803"/>
      <c r="Y8" s="799"/>
      <c r="Z8" s="824"/>
      <c r="AA8" s="824"/>
      <c r="AB8" s="815"/>
      <c r="AC8" s="800"/>
      <c r="AD8" s="800"/>
      <c r="AE8" s="800"/>
      <c r="AF8" s="800"/>
      <c r="AG8" s="800"/>
      <c r="AH8" s="806"/>
      <c r="AI8" s="800"/>
      <c r="AJ8" s="615"/>
      <c r="AK8" s="615"/>
      <c r="AL8" s="615"/>
      <c r="AM8" s="805"/>
      <c r="AN8" s="805"/>
      <c r="AO8" s="805"/>
    </row>
    <row r="9" spans="1:43" s="352" customFormat="1" ht="22.5" customHeight="1">
      <c r="A9" s="329">
        <v>1</v>
      </c>
      <c r="B9" s="329">
        <v>2</v>
      </c>
      <c r="C9" s="329">
        <v>3</v>
      </c>
      <c r="D9" s="329">
        <v>4</v>
      </c>
      <c r="E9" s="574">
        <v>5</v>
      </c>
      <c r="F9" s="329">
        <v>6</v>
      </c>
      <c r="G9" s="329">
        <v>4</v>
      </c>
      <c r="H9" s="329">
        <v>7</v>
      </c>
      <c r="I9" s="329">
        <v>8</v>
      </c>
      <c r="J9" s="329">
        <v>9</v>
      </c>
      <c r="K9" s="329">
        <v>10</v>
      </c>
      <c r="L9" s="329">
        <v>11</v>
      </c>
      <c r="M9" s="329">
        <v>12</v>
      </c>
      <c r="N9" s="329">
        <v>13</v>
      </c>
      <c r="O9" s="329">
        <v>13</v>
      </c>
      <c r="P9" s="329">
        <v>14</v>
      </c>
      <c r="Q9" s="329">
        <v>15</v>
      </c>
      <c r="R9" s="329">
        <v>16</v>
      </c>
      <c r="S9" s="329">
        <v>17</v>
      </c>
      <c r="T9" s="329">
        <v>15</v>
      </c>
      <c r="U9" s="329">
        <v>16</v>
      </c>
      <c r="V9" s="329">
        <v>17</v>
      </c>
      <c r="W9" s="329">
        <v>15</v>
      </c>
      <c r="X9" s="329">
        <v>16</v>
      </c>
      <c r="Y9" s="329">
        <v>17</v>
      </c>
      <c r="Z9" s="329">
        <v>14</v>
      </c>
      <c r="AA9" s="329">
        <v>14</v>
      </c>
      <c r="AB9" s="329">
        <v>15</v>
      </c>
      <c r="AC9" s="329">
        <v>16</v>
      </c>
      <c r="AD9" s="329">
        <v>17</v>
      </c>
      <c r="AE9" s="329">
        <v>50</v>
      </c>
      <c r="AF9" s="329">
        <v>25</v>
      </c>
      <c r="AG9" s="329">
        <v>52</v>
      </c>
      <c r="AH9" s="329">
        <v>18</v>
      </c>
      <c r="AI9" s="329">
        <v>19</v>
      </c>
      <c r="AJ9" s="615"/>
      <c r="AK9" s="615"/>
      <c r="AL9" s="615"/>
      <c r="AM9" s="825"/>
      <c r="AN9" s="825"/>
      <c r="AO9" s="825"/>
    </row>
    <row r="10" spans="1:43" s="356" customFormat="1" ht="21" hidden="1" customHeight="1">
      <c r="A10" s="503"/>
      <c r="B10" s="503" t="s">
        <v>338</v>
      </c>
      <c r="C10" s="503"/>
      <c r="D10" s="503"/>
      <c r="E10" s="575"/>
      <c r="F10" s="503"/>
      <c r="G10" s="503"/>
      <c r="H10" s="503"/>
      <c r="I10" s="503"/>
      <c r="J10" s="504" t="e">
        <f>+J11+#REF!</f>
        <v>#REF!</v>
      </c>
      <c r="K10" s="504" t="e">
        <f>+K11+#REF!</f>
        <v>#REF!</v>
      </c>
      <c r="L10" s="504" t="e">
        <f>+L11+#REF!</f>
        <v>#REF!</v>
      </c>
      <c r="M10" s="504" t="e">
        <f>+M11+#REF!</f>
        <v>#REF!</v>
      </c>
      <c r="N10" s="504" t="e">
        <f>+N11+#REF!</f>
        <v>#REF!</v>
      </c>
      <c r="O10" s="504" t="e">
        <f>+O11+#REF!</f>
        <v>#REF!</v>
      </c>
      <c r="P10" s="504" t="e">
        <f>+P11+#REF!</f>
        <v>#REF!</v>
      </c>
      <c r="Q10" s="504" t="e">
        <f>+Q11+#REF!</f>
        <v>#REF!</v>
      </c>
      <c r="R10" s="504" t="e">
        <f>+R11+#REF!</f>
        <v>#REF!</v>
      </c>
      <c r="S10" s="504" t="e">
        <f>+S11+#REF!</f>
        <v>#REF!</v>
      </c>
      <c r="T10" s="504" t="e">
        <f>+T11+#REF!</f>
        <v>#REF!</v>
      </c>
      <c r="U10" s="504" t="e">
        <f>+U11+#REF!</f>
        <v>#REF!</v>
      </c>
      <c r="V10" s="504" t="e">
        <f>+V11+#REF!</f>
        <v>#REF!</v>
      </c>
      <c r="W10" s="504" t="e">
        <f>+W11+#REF!</f>
        <v>#REF!</v>
      </c>
      <c r="X10" s="504" t="e">
        <f>+X11+#REF!</f>
        <v>#REF!</v>
      </c>
      <c r="Y10" s="504" t="e">
        <f>+Y11+#REF!</f>
        <v>#REF!</v>
      </c>
      <c r="Z10" s="504" t="e">
        <f>+Z11+#REF!</f>
        <v>#REF!</v>
      </c>
      <c r="AA10" s="504" t="e">
        <f>+AA11+#REF!</f>
        <v>#REF!</v>
      </c>
      <c r="AB10" s="504" t="e">
        <f>+AB11+#REF!</f>
        <v>#REF!</v>
      </c>
      <c r="AC10" s="504"/>
      <c r="AD10" s="504" t="e">
        <f>+AD11+#REF!</f>
        <v>#REF!</v>
      </c>
      <c r="AE10" s="504" t="e">
        <f>+AE11+#REF!</f>
        <v>#REF!</v>
      </c>
      <c r="AF10" s="504" t="e">
        <f>+AF11+#REF!</f>
        <v>#REF!</v>
      </c>
      <c r="AG10" s="504" t="e">
        <f>+AG11+#REF!</f>
        <v>#REF!</v>
      </c>
      <c r="AH10" s="465"/>
      <c r="AI10" s="397"/>
      <c r="AJ10" s="330"/>
      <c r="AK10" s="353"/>
      <c r="AL10" s="353"/>
      <c r="AM10" s="354"/>
      <c r="AN10" s="355"/>
      <c r="AO10" s="355"/>
    </row>
    <row r="11" spans="1:43" s="358" customFormat="1" ht="31.5" hidden="1" customHeight="1">
      <c r="A11" s="503"/>
      <c r="B11" s="505" t="s">
        <v>338</v>
      </c>
      <c r="C11" s="503"/>
      <c r="D11" s="503"/>
      <c r="E11" s="575"/>
      <c r="F11" s="503"/>
      <c r="G11" s="503"/>
      <c r="H11" s="503"/>
      <c r="I11" s="503"/>
      <c r="J11" s="493" t="e">
        <f>+J12+#REF!</f>
        <v>#REF!</v>
      </c>
      <c r="K11" s="493" t="e">
        <f>+K12+#REF!</f>
        <v>#REF!</v>
      </c>
      <c r="L11" s="493" t="e">
        <f>+L12+#REF!</f>
        <v>#REF!</v>
      </c>
      <c r="M11" s="493" t="e">
        <f>+M12+#REF!</f>
        <v>#REF!</v>
      </c>
      <c r="N11" s="493" t="e">
        <f>+N12+#REF!</f>
        <v>#REF!</v>
      </c>
      <c r="O11" s="493" t="e">
        <f>+O12+#REF!</f>
        <v>#REF!</v>
      </c>
      <c r="P11" s="493" t="e">
        <f>+P12+#REF!</f>
        <v>#REF!</v>
      </c>
      <c r="Q11" s="493" t="e">
        <f>+Q12+#REF!</f>
        <v>#REF!</v>
      </c>
      <c r="R11" s="493" t="e">
        <f>+R12+#REF!</f>
        <v>#REF!</v>
      </c>
      <c r="S11" s="493" t="e">
        <f>+S12+#REF!</f>
        <v>#REF!</v>
      </c>
      <c r="T11" s="493" t="e">
        <f>+T12+#REF!</f>
        <v>#REF!</v>
      </c>
      <c r="U11" s="493" t="e">
        <f>+U12+#REF!</f>
        <v>#REF!</v>
      </c>
      <c r="V11" s="493" t="e">
        <f>+V12+#REF!</f>
        <v>#REF!</v>
      </c>
      <c r="W11" s="493" t="e">
        <f>+W12+#REF!</f>
        <v>#REF!</v>
      </c>
      <c r="X11" s="493" t="e">
        <f>+X12+#REF!</f>
        <v>#REF!</v>
      </c>
      <c r="Y11" s="493" t="e">
        <f>+Y12+#REF!</f>
        <v>#REF!</v>
      </c>
      <c r="Z11" s="493" t="e">
        <f>+Z12+#REF!</f>
        <v>#REF!</v>
      </c>
      <c r="AA11" s="493" t="e">
        <f>+AA12+#REF!</f>
        <v>#REF!</v>
      </c>
      <c r="AB11" s="493" t="e">
        <f>+AB12+#REF!</f>
        <v>#REF!</v>
      </c>
      <c r="AC11" s="493" t="e">
        <f>+AC12+#REF!</f>
        <v>#REF!</v>
      </c>
      <c r="AD11" s="493"/>
      <c r="AE11" s="493" t="e">
        <f>AE12+#REF!</f>
        <v>#REF!</v>
      </c>
      <c r="AF11" s="493" t="e">
        <f>AF12+#REF!</f>
        <v>#REF!</v>
      </c>
      <c r="AG11" s="493" t="e">
        <f>AG12+#REF!</f>
        <v>#REF!</v>
      </c>
      <c r="AH11" s="465"/>
      <c r="AI11" s="397"/>
      <c r="AJ11" s="332"/>
      <c r="AK11" s="331"/>
      <c r="AL11" s="331"/>
      <c r="AM11" s="357"/>
      <c r="AN11" s="355"/>
      <c r="AO11" s="357"/>
    </row>
    <row r="12" spans="1:43" s="358" customFormat="1" ht="43.5" customHeight="1">
      <c r="A12" s="506" t="s">
        <v>7</v>
      </c>
      <c r="B12" s="507" t="s">
        <v>339</v>
      </c>
      <c r="C12" s="506"/>
      <c r="D12" s="506"/>
      <c r="E12" s="576"/>
      <c r="F12" s="506"/>
      <c r="G12" s="506"/>
      <c r="H12" s="506"/>
      <c r="I12" s="506"/>
      <c r="J12" s="494">
        <f>+J13+J16+J19+J26</f>
        <v>21361</v>
      </c>
      <c r="K12" s="494">
        <f t="shared" ref="K12:AC12" si="0">K13+K16+K19+K26</f>
        <v>18951</v>
      </c>
      <c r="L12" s="494">
        <f t="shared" si="0"/>
        <v>2410</v>
      </c>
      <c r="M12" s="494">
        <f t="shared" si="0"/>
        <v>0</v>
      </c>
      <c r="N12" s="494">
        <f t="shared" si="0"/>
        <v>18951</v>
      </c>
      <c r="O12" s="494">
        <f t="shared" si="0"/>
        <v>7259</v>
      </c>
      <c r="P12" s="494">
        <f t="shared" si="0"/>
        <v>2589</v>
      </c>
      <c r="Q12" s="494">
        <f t="shared" si="0"/>
        <v>0</v>
      </c>
      <c r="R12" s="494">
        <f t="shared" si="0"/>
        <v>0</v>
      </c>
      <c r="S12" s="494">
        <f t="shared" si="0"/>
        <v>0</v>
      </c>
      <c r="T12" s="494">
        <f t="shared" si="0"/>
        <v>0</v>
      </c>
      <c r="U12" s="494">
        <f t="shared" si="0"/>
        <v>0</v>
      </c>
      <c r="V12" s="494">
        <f t="shared" si="0"/>
        <v>0</v>
      </c>
      <c r="W12" s="494">
        <f t="shared" si="0"/>
        <v>5783</v>
      </c>
      <c r="X12" s="494">
        <f t="shared" si="0"/>
        <v>3196</v>
      </c>
      <c r="Y12" s="494">
        <f t="shared" si="0"/>
        <v>5783</v>
      </c>
      <c r="Z12" s="494">
        <f t="shared" si="0"/>
        <v>12755.43</v>
      </c>
      <c r="AA12" s="494">
        <f t="shared" si="0"/>
        <v>8577.57</v>
      </c>
      <c r="AB12" s="494">
        <f t="shared" si="0"/>
        <v>5959</v>
      </c>
      <c r="AC12" s="494">
        <f t="shared" si="0"/>
        <v>5959</v>
      </c>
      <c r="AD12" s="494"/>
      <c r="AE12" s="494" t="e">
        <f>AE13+AE16+AE19+AE26</f>
        <v>#REF!</v>
      </c>
      <c r="AF12" s="494" t="e">
        <f>AF13+AF16+AF19+AF26</f>
        <v>#REF!</v>
      </c>
      <c r="AG12" s="494" t="e">
        <f>AG13+AG16+AG19+AG26</f>
        <v>#REF!</v>
      </c>
      <c r="AH12" s="401"/>
      <c r="AI12" s="398"/>
      <c r="AJ12" s="332"/>
      <c r="AK12" s="331"/>
      <c r="AL12" s="331"/>
      <c r="AM12" s="357"/>
      <c r="AN12" s="357"/>
      <c r="AO12" s="357"/>
    </row>
    <row r="13" spans="1:43" s="359" customFormat="1" ht="43.5" customHeight="1">
      <c r="A13" s="508">
        <v>1</v>
      </c>
      <c r="B13" s="509" t="s">
        <v>340</v>
      </c>
      <c r="C13" s="510"/>
      <c r="D13" s="510"/>
      <c r="E13" s="577"/>
      <c r="F13" s="510"/>
      <c r="G13" s="510"/>
      <c r="H13" s="510"/>
      <c r="I13" s="511"/>
      <c r="J13" s="512">
        <f>+J14</f>
        <v>308</v>
      </c>
      <c r="K13" s="512">
        <f t="shared" ref="K13:AC13" si="1">+K14</f>
        <v>280</v>
      </c>
      <c r="L13" s="512">
        <f t="shared" si="1"/>
        <v>28</v>
      </c>
      <c r="M13" s="512">
        <f t="shared" si="1"/>
        <v>0</v>
      </c>
      <c r="N13" s="512">
        <f t="shared" si="1"/>
        <v>280</v>
      </c>
      <c r="O13" s="512">
        <f t="shared" si="1"/>
        <v>0</v>
      </c>
      <c r="P13" s="512">
        <f t="shared" si="1"/>
        <v>0</v>
      </c>
      <c r="Q13" s="512">
        <f t="shared" si="1"/>
        <v>0</v>
      </c>
      <c r="R13" s="512">
        <f t="shared" si="1"/>
        <v>0</v>
      </c>
      <c r="S13" s="512">
        <f t="shared" si="1"/>
        <v>0</v>
      </c>
      <c r="T13" s="512">
        <f t="shared" si="1"/>
        <v>0</v>
      </c>
      <c r="U13" s="512">
        <f t="shared" si="1"/>
        <v>0</v>
      </c>
      <c r="V13" s="512">
        <f t="shared" si="1"/>
        <v>0</v>
      </c>
      <c r="W13" s="512">
        <f t="shared" si="1"/>
        <v>80</v>
      </c>
      <c r="X13" s="512">
        <f t="shared" si="1"/>
        <v>0</v>
      </c>
      <c r="Y13" s="512">
        <f t="shared" si="1"/>
        <v>80</v>
      </c>
      <c r="Z13" s="512">
        <f t="shared" si="1"/>
        <v>80</v>
      </c>
      <c r="AA13" s="512">
        <f t="shared" si="1"/>
        <v>200</v>
      </c>
      <c r="AB13" s="512">
        <f t="shared" si="1"/>
        <v>200</v>
      </c>
      <c r="AC13" s="512">
        <f t="shared" si="1"/>
        <v>200</v>
      </c>
      <c r="AD13" s="512"/>
      <c r="AE13" s="512" t="e">
        <f>+#REF!+AE14</f>
        <v>#REF!</v>
      </c>
      <c r="AF13" s="512" t="e">
        <f>+#REF!+AF14</f>
        <v>#REF!</v>
      </c>
      <c r="AG13" s="512" t="e">
        <f>+#REF!+AG14</f>
        <v>#REF!</v>
      </c>
      <c r="AH13" s="460"/>
      <c r="AI13" s="398"/>
      <c r="AJ13" s="334"/>
      <c r="AK13" s="333"/>
      <c r="AL13" s="333"/>
      <c r="AM13" s="357"/>
      <c r="AN13" s="357"/>
      <c r="AO13" s="357"/>
    </row>
    <row r="14" spans="1:43" s="359" customFormat="1" ht="39" customHeight="1">
      <c r="A14" s="513" t="s">
        <v>341</v>
      </c>
      <c r="B14" s="514" t="s">
        <v>456</v>
      </c>
      <c r="C14" s="515"/>
      <c r="D14" s="515"/>
      <c r="E14" s="578"/>
      <c r="F14" s="515"/>
      <c r="G14" s="515"/>
      <c r="H14" s="515"/>
      <c r="I14" s="460"/>
      <c r="J14" s="495">
        <f>+J15</f>
        <v>308</v>
      </c>
      <c r="K14" s="495">
        <f t="shared" ref="K14:AC14" si="2">+K15</f>
        <v>280</v>
      </c>
      <c r="L14" s="495">
        <f t="shared" si="2"/>
        <v>28</v>
      </c>
      <c r="M14" s="495">
        <f t="shared" si="2"/>
        <v>0</v>
      </c>
      <c r="N14" s="495">
        <f t="shared" si="2"/>
        <v>280</v>
      </c>
      <c r="O14" s="495">
        <f t="shared" si="2"/>
        <v>0</v>
      </c>
      <c r="P14" s="495">
        <f t="shared" si="2"/>
        <v>0</v>
      </c>
      <c r="Q14" s="495">
        <f t="shared" si="2"/>
        <v>0</v>
      </c>
      <c r="R14" s="495">
        <f t="shared" si="2"/>
        <v>0</v>
      </c>
      <c r="S14" s="495">
        <f t="shared" si="2"/>
        <v>0</v>
      </c>
      <c r="T14" s="495">
        <f t="shared" si="2"/>
        <v>0</v>
      </c>
      <c r="U14" s="495">
        <f t="shared" si="2"/>
        <v>0</v>
      </c>
      <c r="V14" s="495">
        <f t="shared" si="2"/>
        <v>0</v>
      </c>
      <c r="W14" s="495">
        <f t="shared" si="2"/>
        <v>80</v>
      </c>
      <c r="X14" s="495">
        <f t="shared" si="2"/>
        <v>0</v>
      </c>
      <c r="Y14" s="495">
        <f t="shared" si="2"/>
        <v>80</v>
      </c>
      <c r="Z14" s="495">
        <f t="shared" si="2"/>
        <v>80</v>
      </c>
      <c r="AA14" s="495">
        <f t="shared" si="2"/>
        <v>200</v>
      </c>
      <c r="AB14" s="495">
        <f t="shared" si="2"/>
        <v>200</v>
      </c>
      <c r="AC14" s="495">
        <f t="shared" si="2"/>
        <v>200</v>
      </c>
      <c r="AD14" s="495"/>
      <c r="AE14" s="495">
        <f t="shared" ref="AE14:AG14" si="3">AE15</f>
        <v>0</v>
      </c>
      <c r="AF14" s="495">
        <f t="shared" si="3"/>
        <v>0</v>
      </c>
      <c r="AG14" s="495">
        <f t="shared" si="3"/>
        <v>0</v>
      </c>
      <c r="AH14" s="460"/>
      <c r="AI14" s="398"/>
      <c r="AJ14" s="334"/>
      <c r="AK14" s="333"/>
      <c r="AL14" s="333"/>
      <c r="AM14" s="357"/>
      <c r="AN14" s="357"/>
      <c r="AO14" s="357"/>
    </row>
    <row r="15" spans="1:43" s="359" customFormat="1" ht="30" customHeight="1">
      <c r="A15" s="399" t="s">
        <v>342</v>
      </c>
      <c r="B15" s="400" t="s">
        <v>482</v>
      </c>
      <c r="C15" s="401" t="s">
        <v>337</v>
      </c>
      <c r="D15" s="401"/>
      <c r="E15" s="381"/>
      <c r="F15" s="401"/>
      <c r="G15" s="401" t="s">
        <v>480</v>
      </c>
      <c r="H15" s="399" t="s">
        <v>343</v>
      </c>
      <c r="I15" s="401"/>
      <c r="J15" s="402">
        <f>+K15+L15</f>
        <v>308</v>
      </c>
      <c r="K15" s="402">
        <v>280</v>
      </c>
      <c r="L15" s="403">
        <v>28</v>
      </c>
      <c r="M15" s="397"/>
      <c r="N15" s="404">
        <v>280</v>
      </c>
      <c r="O15" s="398"/>
      <c r="P15" s="398"/>
      <c r="Q15" s="398"/>
      <c r="R15" s="398"/>
      <c r="S15" s="397"/>
      <c r="T15" s="398"/>
      <c r="U15" s="398"/>
      <c r="V15" s="397"/>
      <c r="W15" s="398">
        <v>80</v>
      </c>
      <c r="X15" s="398"/>
      <c r="Y15" s="398">
        <v>80</v>
      </c>
      <c r="Z15" s="403">
        <v>80</v>
      </c>
      <c r="AA15" s="403">
        <f>+N15-Z15</f>
        <v>200</v>
      </c>
      <c r="AB15" s="403">
        <v>200</v>
      </c>
      <c r="AC15" s="403">
        <v>200</v>
      </c>
      <c r="AD15" s="403"/>
      <c r="AE15" s="397"/>
      <c r="AF15" s="397"/>
      <c r="AG15" s="397"/>
      <c r="AH15" s="401" t="s">
        <v>382</v>
      </c>
      <c r="AI15" s="462"/>
      <c r="AJ15" s="334"/>
      <c r="AK15" s="333"/>
      <c r="AL15" s="333"/>
      <c r="AM15" s="357"/>
      <c r="AN15" s="357"/>
      <c r="AO15" s="357"/>
    </row>
    <row r="16" spans="1:43" s="358" customFormat="1" ht="45" customHeight="1">
      <c r="A16" s="516">
        <v>2</v>
      </c>
      <c r="B16" s="517" t="s">
        <v>315</v>
      </c>
      <c r="C16" s="518"/>
      <c r="D16" s="518"/>
      <c r="E16" s="579"/>
      <c r="F16" s="518"/>
      <c r="G16" s="518"/>
      <c r="H16" s="518"/>
      <c r="I16" s="518"/>
      <c r="J16" s="496">
        <f>+J17</f>
        <v>10500</v>
      </c>
      <c r="K16" s="496">
        <f t="shared" ref="K16:AC16" si="4">+K17</f>
        <v>8118</v>
      </c>
      <c r="L16" s="496">
        <f t="shared" si="4"/>
        <v>2382</v>
      </c>
      <c r="M16" s="496">
        <f t="shared" si="4"/>
        <v>0</v>
      </c>
      <c r="N16" s="496">
        <f t="shared" si="4"/>
        <v>8118</v>
      </c>
      <c r="O16" s="496">
        <f t="shared" si="4"/>
        <v>3396</v>
      </c>
      <c r="P16" s="496">
        <f t="shared" si="4"/>
        <v>1589</v>
      </c>
      <c r="Q16" s="496">
        <f t="shared" si="4"/>
        <v>0</v>
      </c>
      <c r="R16" s="496">
        <f t="shared" si="4"/>
        <v>0</v>
      </c>
      <c r="S16" s="496">
        <f t="shared" si="4"/>
        <v>0</v>
      </c>
      <c r="T16" s="496">
        <f t="shared" si="4"/>
        <v>0</v>
      </c>
      <c r="U16" s="496">
        <f t="shared" si="4"/>
        <v>0</v>
      </c>
      <c r="V16" s="496">
        <f t="shared" si="4"/>
        <v>0</v>
      </c>
      <c r="W16" s="496">
        <f t="shared" si="4"/>
        <v>2205</v>
      </c>
      <c r="X16" s="496">
        <f t="shared" si="4"/>
        <v>1833</v>
      </c>
      <c r="Y16" s="496">
        <f t="shared" si="4"/>
        <v>2205</v>
      </c>
      <c r="Z16" s="496">
        <f t="shared" si="4"/>
        <v>6314.43</v>
      </c>
      <c r="AA16" s="496">
        <f t="shared" si="4"/>
        <v>4185.57</v>
      </c>
      <c r="AB16" s="496">
        <f t="shared" si="4"/>
        <v>1803</v>
      </c>
      <c r="AC16" s="496">
        <f t="shared" si="4"/>
        <v>1803</v>
      </c>
      <c r="AD16" s="496"/>
      <c r="AE16" s="496">
        <f t="shared" ref="Z16:AF17" si="5">AE17</f>
        <v>0</v>
      </c>
      <c r="AF16" s="496">
        <f t="shared" si="5"/>
        <v>0</v>
      </c>
      <c r="AG16" s="496">
        <f t="shared" ref="AG16:AG17" si="6">AG17</f>
        <v>0</v>
      </c>
      <c r="AH16" s="461"/>
      <c r="AI16" s="501"/>
      <c r="AJ16" s="332"/>
      <c r="AK16" s="397"/>
      <c r="AL16" s="397"/>
      <c r="AM16" s="405"/>
      <c r="AN16" s="405"/>
      <c r="AO16" s="405"/>
      <c r="AQ16" s="462" t="s">
        <v>436</v>
      </c>
    </row>
    <row r="17" spans="1:42" s="361" customFormat="1" ht="30" customHeight="1">
      <c r="A17" s="519" t="s">
        <v>341</v>
      </c>
      <c r="B17" s="520" t="s">
        <v>473</v>
      </c>
      <c r="C17" s="461"/>
      <c r="D17" s="461"/>
      <c r="E17" s="580"/>
      <c r="F17" s="461"/>
      <c r="G17" s="461"/>
      <c r="H17" s="461"/>
      <c r="I17" s="461"/>
      <c r="J17" s="497">
        <f>J18</f>
        <v>10500</v>
      </c>
      <c r="K17" s="497">
        <f t="shared" ref="K17:Y17" si="7">K18</f>
        <v>8118</v>
      </c>
      <c r="L17" s="497">
        <f t="shared" si="7"/>
        <v>2382</v>
      </c>
      <c r="M17" s="497">
        <f t="shared" si="7"/>
        <v>0</v>
      </c>
      <c r="N17" s="497">
        <f t="shared" si="7"/>
        <v>8118</v>
      </c>
      <c r="O17" s="497">
        <f t="shared" si="7"/>
        <v>3396</v>
      </c>
      <c r="P17" s="497">
        <f t="shared" si="7"/>
        <v>1589</v>
      </c>
      <c r="Q17" s="497">
        <f t="shared" si="7"/>
        <v>0</v>
      </c>
      <c r="R17" s="497">
        <f t="shared" si="7"/>
        <v>0</v>
      </c>
      <c r="S17" s="497">
        <f t="shared" si="7"/>
        <v>0</v>
      </c>
      <c r="T17" s="497">
        <f t="shared" si="7"/>
        <v>0</v>
      </c>
      <c r="U17" s="497">
        <f t="shared" si="7"/>
        <v>0</v>
      </c>
      <c r="V17" s="497">
        <f t="shared" si="7"/>
        <v>0</v>
      </c>
      <c r="W17" s="497">
        <f t="shared" si="7"/>
        <v>2205</v>
      </c>
      <c r="X17" s="497">
        <f t="shared" si="7"/>
        <v>1833</v>
      </c>
      <c r="Y17" s="497">
        <f t="shared" si="7"/>
        <v>2205</v>
      </c>
      <c r="Z17" s="497">
        <f t="shared" si="5"/>
        <v>6314.43</v>
      </c>
      <c r="AA17" s="497">
        <f t="shared" si="5"/>
        <v>4185.57</v>
      </c>
      <c r="AB17" s="497">
        <f t="shared" si="5"/>
        <v>1803</v>
      </c>
      <c r="AC17" s="497">
        <f t="shared" si="5"/>
        <v>1803</v>
      </c>
      <c r="AD17" s="497"/>
      <c r="AE17" s="497">
        <f t="shared" si="5"/>
        <v>0</v>
      </c>
      <c r="AF17" s="497">
        <f t="shared" si="5"/>
        <v>0</v>
      </c>
      <c r="AG17" s="497">
        <f t="shared" si="6"/>
        <v>0</v>
      </c>
      <c r="AH17" s="461"/>
      <c r="AI17" s="398"/>
      <c r="AJ17" s="336"/>
      <c r="AK17" s="335"/>
      <c r="AL17" s="335"/>
      <c r="AM17" s="360"/>
      <c r="AN17" s="360"/>
      <c r="AO17" s="360"/>
    </row>
    <row r="18" spans="1:42" s="359" customFormat="1" ht="43.5" customHeight="1">
      <c r="A18" s="399" t="s">
        <v>342</v>
      </c>
      <c r="B18" s="521" t="s">
        <v>316</v>
      </c>
      <c r="C18" s="522" t="s">
        <v>333</v>
      </c>
      <c r="D18" s="401" t="s">
        <v>432</v>
      </c>
      <c r="E18" s="581">
        <v>7984924</v>
      </c>
      <c r="F18" s="522" t="s">
        <v>434</v>
      </c>
      <c r="G18" s="522" t="s">
        <v>476</v>
      </c>
      <c r="H18" s="522" t="s">
        <v>477</v>
      </c>
      <c r="I18" s="522" t="s">
        <v>324</v>
      </c>
      <c r="J18" s="523">
        <v>10500</v>
      </c>
      <c r="K18" s="403">
        <v>8118</v>
      </c>
      <c r="L18" s="403">
        <f>10500-8118</f>
        <v>2382</v>
      </c>
      <c r="M18" s="501"/>
      <c r="N18" s="523">
        <v>8118</v>
      </c>
      <c r="O18" s="398">
        <v>3396</v>
      </c>
      <c r="P18" s="398">
        <v>1589</v>
      </c>
      <c r="Q18" s="398"/>
      <c r="R18" s="398"/>
      <c r="S18" s="398"/>
      <c r="T18" s="398"/>
      <c r="U18" s="398"/>
      <c r="V18" s="398"/>
      <c r="W18" s="398">
        <v>2205</v>
      </c>
      <c r="X18" s="398">
        <v>1833</v>
      </c>
      <c r="Y18" s="398">
        <v>2205</v>
      </c>
      <c r="Z18" s="403">
        <f>3478+2205+631.43</f>
        <v>6314.43</v>
      </c>
      <c r="AA18" s="403">
        <f>1803.57+2382</f>
        <v>4185.57</v>
      </c>
      <c r="AB18" s="403">
        <v>1803</v>
      </c>
      <c r="AC18" s="403">
        <f>+AB18</f>
        <v>1803</v>
      </c>
      <c r="AD18" s="403"/>
      <c r="AE18" s="501"/>
      <c r="AF18" s="501"/>
      <c r="AG18" s="501"/>
      <c r="AH18" s="462" t="s">
        <v>378</v>
      </c>
      <c r="AI18" s="501"/>
      <c r="AJ18" s="334"/>
      <c r="AK18" s="333"/>
      <c r="AL18" s="333"/>
      <c r="AM18" s="357"/>
      <c r="AN18" s="357"/>
      <c r="AO18" s="357"/>
    </row>
    <row r="19" spans="1:42" s="363" customFormat="1" ht="61.5" customHeight="1">
      <c r="A19" s="511">
        <v>3</v>
      </c>
      <c r="B19" s="509" t="s">
        <v>344</v>
      </c>
      <c r="C19" s="511"/>
      <c r="D19" s="511"/>
      <c r="E19" s="582"/>
      <c r="F19" s="511"/>
      <c r="G19" s="511"/>
      <c r="H19" s="511"/>
      <c r="I19" s="511"/>
      <c r="J19" s="498">
        <f t="shared" ref="J19:AC19" si="8">+J20+J22+J24</f>
        <v>2363</v>
      </c>
      <c r="K19" s="498">
        <f t="shared" si="8"/>
        <v>2363</v>
      </c>
      <c r="L19" s="498">
        <f t="shared" si="8"/>
        <v>0</v>
      </c>
      <c r="M19" s="498">
        <f t="shared" si="8"/>
        <v>0</v>
      </c>
      <c r="N19" s="498">
        <f t="shared" si="8"/>
        <v>2363</v>
      </c>
      <c r="O19" s="498">
        <f t="shared" si="8"/>
        <v>0</v>
      </c>
      <c r="P19" s="498">
        <f t="shared" si="8"/>
        <v>0</v>
      </c>
      <c r="Q19" s="498">
        <f t="shared" si="8"/>
        <v>0</v>
      </c>
      <c r="R19" s="498">
        <f t="shared" si="8"/>
        <v>0</v>
      </c>
      <c r="S19" s="498">
        <f t="shared" si="8"/>
        <v>0</v>
      </c>
      <c r="T19" s="498">
        <f t="shared" si="8"/>
        <v>0</v>
      </c>
      <c r="U19" s="498">
        <f t="shared" si="8"/>
        <v>0</v>
      </c>
      <c r="V19" s="498">
        <f t="shared" si="8"/>
        <v>0</v>
      </c>
      <c r="W19" s="498">
        <f t="shared" si="8"/>
        <v>517</v>
      </c>
      <c r="X19" s="498">
        <f t="shared" si="8"/>
        <v>238</v>
      </c>
      <c r="Y19" s="498">
        <f t="shared" si="8"/>
        <v>517</v>
      </c>
      <c r="Z19" s="498">
        <f t="shared" si="8"/>
        <v>517</v>
      </c>
      <c r="AA19" s="498">
        <f t="shared" si="8"/>
        <v>1846</v>
      </c>
      <c r="AB19" s="498">
        <f t="shared" si="8"/>
        <v>1610</v>
      </c>
      <c r="AC19" s="498">
        <f t="shared" si="8"/>
        <v>1610</v>
      </c>
      <c r="AD19" s="498"/>
      <c r="AE19" s="498" t="e">
        <f>#REF!+AE22</f>
        <v>#REF!</v>
      </c>
      <c r="AF19" s="498" t="e">
        <f>#REF!+AF22</f>
        <v>#REF!</v>
      </c>
      <c r="AG19" s="498" t="e">
        <f>#REF!+AG22</f>
        <v>#REF!</v>
      </c>
      <c r="AH19" s="460"/>
      <c r="AI19" s="498"/>
      <c r="AJ19" s="336"/>
      <c r="AK19" s="342"/>
      <c r="AL19" s="342"/>
      <c r="AM19" s="362"/>
      <c r="AN19" s="362"/>
      <c r="AO19" s="362"/>
    </row>
    <row r="20" spans="1:42" s="359" customFormat="1" ht="29.25" customHeight="1">
      <c r="A20" s="460"/>
      <c r="B20" s="514"/>
      <c r="C20" s="460"/>
      <c r="D20" s="460"/>
      <c r="E20" s="583"/>
      <c r="F20" s="460"/>
      <c r="G20" s="460"/>
      <c r="H20" s="460"/>
      <c r="I20" s="460"/>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60"/>
      <c r="AI20" s="499"/>
      <c r="AJ20" s="334"/>
      <c r="AK20" s="333"/>
      <c r="AL20" s="333"/>
      <c r="AM20" s="357"/>
      <c r="AN20" s="357"/>
      <c r="AO20" s="357"/>
    </row>
    <row r="21" spans="1:42" ht="46.5" hidden="1" customHeight="1">
      <c r="A21" s="399"/>
      <c r="B21" s="400"/>
      <c r="C21" s="401"/>
      <c r="D21" s="401"/>
      <c r="E21" s="381"/>
      <c r="F21" s="401"/>
      <c r="G21" s="617"/>
      <c r="H21" s="401"/>
      <c r="I21" s="382"/>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401"/>
      <c r="AI21" s="524"/>
      <c r="AJ21" s="338"/>
      <c r="AK21" s="338"/>
      <c r="AL21" s="338"/>
      <c r="AM21" s="338"/>
      <c r="AN21" s="338"/>
      <c r="AO21" s="338"/>
      <c r="AP21" s="338"/>
    </row>
    <row r="22" spans="1:42" s="611" customFormat="1" ht="40.5" hidden="1" customHeight="1">
      <c r="A22" s="460" t="s">
        <v>341</v>
      </c>
      <c r="B22" s="520" t="s">
        <v>473</v>
      </c>
      <c r="C22" s="460"/>
      <c r="D22" s="460"/>
      <c r="E22" s="583"/>
      <c r="F22" s="460"/>
      <c r="G22" s="460"/>
      <c r="H22" s="460"/>
      <c r="I22" s="460"/>
      <c r="J22" s="499">
        <f t="shared" ref="J22:M24" si="9">+J23</f>
        <v>863</v>
      </c>
      <c r="K22" s="499">
        <f t="shared" si="9"/>
        <v>863</v>
      </c>
      <c r="L22" s="499">
        <f t="shared" si="9"/>
        <v>0</v>
      </c>
      <c r="M22" s="499">
        <f t="shared" si="9"/>
        <v>0</v>
      </c>
      <c r="N22" s="499">
        <f>+N23</f>
        <v>863</v>
      </c>
      <c r="O22" s="499">
        <f t="shared" ref="O22:AG24" si="10">+O23</f>
        <v>0</v>
      </c>
      <c r="P22" s="499">
        <f t="shared" si="10"/>
        <v>0</v>
      </c>
      <c r="Q22" s="499">
        <f t="shared" si="10"/>
        <v>0</v>
      </c>
      <c r="R22" s="499">
        <f t="shared" si="10"/>
        <v>0</v>
      </c>
      <c r="S22" s="499">
        <f t="shared" si="10"/>
        <v>0</v>
      </c>
      <c r="T22" s="499">
        <f t="shared" si="10"/>
        <v>0</v>
      </c>
      <c r="U22" s="499">
        <f t="shared" si="10"/>
        <v>0</v>
      </c>
      <c r="V22" s="499">
        <f t="shared" si="10"/>
        <v>0</v>
      </c>
      <c r="W22" s="499">
        <f t="shared" si="10"/>
        <v>517</v>
      </c>
      <c r="X22" s="499">
        <f t="shared" si="10"/>
        <v>238</v>
      </c>
      <c r="Y22" s="499">
        <f t="shared" si="10"/>
        <v>517</v>
      </c>
      <c r="Z22" s="499">
        <f t="shared" si="10"/>
        <v>517</v>
      </c>
      <c r="AA22" s="499">
        <f t="shared" si="10"/>
        <v>346</v>
      </c>
      <c r="AB22" s="499">
        <f>+AB23</f>
        <v>275</v>
      </c>
      <c r="AC22" s="499">
        <f>+AC23</f>
        <v>275</v>
      </c>
      <c r="AD22" s="499"/>
      <c r="AE22" s="499">
        <f t="shared" si="10"/>
        <v>0</v>
      </c>
      <c r="AF22" s="499">
        <f t="shared" si="10"/>
        <v>0</v>
      </c>
      <c r="AG22" s="499">
        <f t="shared" si="10"/>
        <v>0</v>
      </c>
      <c r="AH22" s="460"/>
      <c r="AI22" s="499"/>
      <c r="AJ22" s="334"/>
      <c r="AK22" s="398"/>
      <c r="AL22" s="398"/>
      <c r="AM22" s="610"/>
      <c r="AN22" s="610"/>
      <c r="AO22" s="610"/>
    </row>
    <row r="23" spans="1:42" ht="39.75" customHeight="1">
      <c r="A23" s="399" t="s">
        <v>342</v>
      </c>
      <c r="B23" s="400" t="s">
        <v>345</v>
      </c>
      <c r="C23" s="401" t="s">
        <v>337</v>
      </c>
      <c r="D23" s="401" t="s">
        <v>432</v>
      </c>
      <c r="E23" s="381">
        <v>8063893</v>
      </c>
      <c r="F23" s="401" t="s">
        <v>425</v>
      </c>
      <c r="G23" s="401" t="s">
        <v>406</v>
      </c>
      <c r="H23" s="401" t="s">
        <v>343</v>
      </c>
      <c r="I23" s="401" t="s">
        <v>407</v>
      </c>
      <c r="J23" s="524">
        <v>863</v>
      </c>
      <c r="K23" s="524">
        <v>863</v>
      </c>
      <c r="L23" s="403"/>
      <c r="M23" s="398"/>
      <c r="N23" s="404">
        <v>863</v>
      </c>
      <c r="O23" s="398"/>
      <c r="P23" s="398"/>
      <c r="Q23" s="398"/>
      <c r="R23" s="398"/>
      <c r="S23" s="398"/>
      <c r="T23" s="398"/>
      <c r="U23" s="398"/>
      <c r="V23" s="398"/>
      <c r="W23" s="398">
        <v>517</v>
      </c>
      <c r="X23" s="398">
        <v>238</v>
      </c>
      <c r="Y23" s="398">
        <v>517</v>
      </c>
      <c r="Z23" s="403">
        <v>517</v>
      </c>
      <c r="AA23" s="403">
        <f>+J23-Z23</f>
        <v>346</v>
      </c>
      <c r="AB23" s="403">
        <v>275</v>
      </c>
      <c r="AC23" s="403">
        <f>+AB23</f>
        <v>275</v>
      </c>
      <c r="AD23" s="403"/>
      <c r="AE23" s="398"/>
      <c r="AF23" s="398"/>
      <c r="AG23" s="398"/>
      <c r="AH23" s="462" t="s">
        <v>382</v>
      </c>
      <c r="AI23" s="398"/>
      <c r="AJ23" s="338"/>
      <c r="AK23" s="338"/>
      <c r="AL23" s="338"/>
      <c r="AM23" s="338"/>
      <c r="AN23" s="338"/>
      <c r="AO23" s="338"/>
      <c r="AP23" s="338"/>
    </row>
    <row r="24" spans="1:42" ht="33" customHeight="1">
      <c r="A24" s="460" t="s">
        <v>341</v>
      </c>
      <c r="B24" s="514" t="s">
        <v>459</v>
      </c>
      <c r="C24" s="460"/>
      <c r="D24" s="460"/>
      <c r="E24" s="583"/>
      <c r="F24" s="460"/>
      <c r="G24" s="460"/>
      <c r="H24" s="460"/>
      <c r="I24" s="460"/>
      <c r="J24" s="499">
        <f t="shared" si="9"/>
        <v>1500</v>
      </c>
      <c r="K24" s="499">
        <f t="shared" si="9"/>
        <v>1500</v>
      </c>
      <c r="L24" s="499">
        <f t="shared" si="9"/>
        <v>0</v>
      </c>
      <c r="M24" s="499">
        <f t="shared" si="9"/>
        <v>0</v>
      </c>
      <c r="N24" s="499">
        <f>+N25</f>
        <v>1500</v>
      </c>
      <c r="O24" s="499">
        <f t="shared" si="10"/>
        <v>0</v>
      </c>
      <c r="P24" s="499">
        <f t="shared" si="10"/>
        <v>0</v>
      </c>
      <c r="Q24" s="499">
        <f t="shared" si="10"/>
        <v>0</v>
      </c>
      <c r="R24" s="499">
        <f t="shared" si="10"/>
        <v>0</v>
      </c>
      <c r="S24" s="499">
        <f t="shared" si="10"/>
        <v>0</v>
      </c>
      <c r="T24" s="499">
        <f t="shared" si="10"/>
        <v>0</v>
      </c>
      <c r="U24" s="499">
        <f t="shared" si="10"/>
        <v>0</v>
      </c>
      <c r="V24" s="499">
        <f t="shared" si="10"/>
        <v>0</v>
      </c>
      <c r="W24" s="499">
        <f t="shared" si="10"/>
        <v>0</v>
      </c>
      <c r="X24" s="499">
        <f t="shared" si="10"/>
        <v>0</v>
      </c>
      <c r="Y24" s="499">
        <f t="shared" si="10"/>
        <v>0</v>
      </c>
      <c r="Z24" s="499">
        <f t="shared" si="10"/>
        <v>0</v>
      </c>
      <c r="AA24" s="499">
        <f t="shared" si="10"/>
        <v>1500</v>
      </c>
      <c r="AB24" s="499">
        <f>+AB25</f>
        <v>1335</v>
      </c>
      <c r="AC24" s="499">
        <f>+AC25</f>
        <v>1335</v>
      </c>
      <c r="AD24" s="499"/>
      <c r="AE24" s="499">
        <f t="shared" si="10"/>
        <v>0</v>
      </c>
      <c r="AF24" s="499">
        <f t="shared" si="10"/>
        <v>0</v>
      </c>
      <c r="AG24" s="499">
        <f t="shared" si="10"/>
        <v>0</v>
      </c>
      <c r="AH24" s="460"/>
      <c r="AI24" s="499"/>
    </row>
    <row r="25" spans="1:42" ht="46.5" customHeight="1">
      <c r="A25" s="399" t="s">
        <v>342</v>
      </c>
      <c r="B25" s="400" t="s">
        <v>460</v>
      </c>
      <c r="C25" s="401" t="s">
        <v>337</v>
      </c>
      <c r="D25" s="401" t="s">
        <v>432</v>
      </c>
      <c r="E25" s="381">
        <v>8121519</v>
      </c>
      <c r="F25" s="401" t="s">
        <v>425</v>
      </c>
      <c r="G25" s="401" t="s">
        <v>479</v>
      </c>
      <c r="H25" s="399" t="s">
        <v>453</v>
      </c>
      <c r="I25" s="401" t="s">
        <v>478</v>
      </c>
      <c r="J25" s="524">
        <v>1500</v>
      </c>
      <c r="K25" s="524">
        <v>1500</v>
      </c>
      <c r="L25" s="403"/>
      <c r="M25" s="398"/>
      <c r="N25" s="524">
        <v>1500</v>
      </c>
      <c r="O25" s="398"/>
      <c r="P25" s="398"/>
      <c r="Q25" s="398"/>
      <c r="R25" s="398"/>
      <c r="S25" s="398"/>
      <c r="T25" s="398"/>
      <c r="U25" s="398"/>
      <c r="V25" s="398"/>
      <c r="W25" s="398"/>
      <c r="X25" s="398"/>
      <c r="Y25" s="398"/>
      <c r="Z25" s="403"/>
      <c r="AA25" s="403">
        <v>1500</v>
      </c>
      <c r="AB25" s="524">
        <f>+AC25</f>
        <v>1335</v>
      </c>
      <c r="AC25" s="524">
        <v>1335</v>
      </c>
      <c r="AD25" s="403"/>
      <c r="AE25" s="398"/>
      <c r="AF25" s="398"/>
      <c r="AG25" s="398"/>
      <c r="AH25" s="462" t="s">
        <v>382</v>
      </c>
      <c r="AI25" s="398"/>
      <c r="AJ25" s="338"/>
      <c r="AK25" s="338"/>
      <c r="AL25" s="338"/>
      <c r="AM25" s="338"/>
      <c r="AN25" s="338"/>
      <c r="AO25" s="338"/>
      <c r="AP25" s="338"/>
    </row>
    <row r="26" spans="1:42" ht="45" customHeight="1">
      <c r="A26" s="516">
        <v>4</v>
      </c>
      <c r="B26" s="517" t="s">
        <v>346</v>
      </c>
      <c r="C26" s="518"/>
      <c r="D26" s="518"/>
      <c r="E26" s="579"/>
      <c r="F26" s="518"/>
      <c r="G26" s="518"/>
      <c r="H26" s="518"/>
      <c r="I26" s="518"/>
      <c r="J26" s="496">
        <f>+J27</f>
        <v>8190</v>
      </c>
      <c r="K26" s="496">
        <f t="shared" ref="K26:AC26" si="11">+K27</f>
        <v>8190</v>
      </c>
      <c r="L26" s="496">
        <f t="shared" si="11"/>
        <v>0</v>
      </c>
      <c r="M26" s="496">
        <f t="shared" si="11"/>
        <v>0</v>
      </c>
      <c r="N26" s="496">
        <f t="shared" si="11"/>
        <v>8190</v>
      </c>
      <c r="O26" s="496">
        <f t="shared" si="11"/>
        <v>3863</v>
      </c>
      <c r="P26" s="496">
        <f t="shared" si="11"/>
        <v>1000</v>
      </c>
      <c r="Q26" s="496">
        <f t="shared" si="11"/>
        <v>0</v>
      </c>
      <c r="R26" s="496">
        <f t="shared" si="11"/>
        <v>0</v>
      </c>
      <c r="S26" s="496">
        <f t="shared" si="11"/>
        <v>0</v>
      </c>
      <c r="T26" s="496">
        <f t="shared" si="11"/>
        <v>0</v>
      </c>
      <c r="U26" s="496">
        <f t="shared" si="11"/>
        <v>0</v>
      </c>
      <c r="V26" s="496">
        <f t="shared" si="11"/>
        <v>0</v>
      </c>
      <c r="W26" s="496">
        <f t="shared" si="11"/>
        <v>2981</v>
      </c>
      <c r="X26" s="496">
        <f t="shared" si="11"/>
        <v>1125</v>
      </c>
      <c r="Y26" s="496">
        <f t="shared" si="11"/>
        <v>2981</v>
      </c>
      <c r="Z26" s="496">
        <f t="shared" si="11"/>
        <v>5844</v>
      </c>
      <c r="AA26" s="496">
        <f t="shared" si="11"/>
        <v>2346</v>
      </c>
      <c r="AB26" s="496">
        <f t="shared" si="11"/>
        <v>2346</v>
      </c>
      <c r="AC26" s="496">
        <f t="shared" si="11"/>
        <v>2346</v>
      </c>
      <c r="AD26" s="496"/>
      <c r="AE26" s="496">
        <f t="shared" ref="AE26:AG26" si="12">AE27</f>
        <v>0</v>
      </c>
      <c r="AF26" s="496">
        <f t="shared" si="12"/>
        <v>0</v>
      </c>
      <c r="AG26" s="496">
        <f t="shared" si="12"/>
        <v>0</v>
      </c>
      <c r="AH26" s="461"/>
      <c r="AI26" s="496"/>
    </row>
    <row r="27" spans="1:42" ht="35.25" customHeight="1">
      <c r="A27" s="519" t="s">
        <v>341</v>
      </c>
      <c r="B27" s="520" t="s">
        <v>474</v>
      </c>
      <c r="C27" s="461"/>
      <c r="D27" s="461"/>
      <c r="E27" s="580"/>
      <c r="F27" s="461"/>
      <c r="G27" s="461"/>
      <c r="H27" s="461"/>
      <c r="I27" s="461"/>
      <c r="J27" s="497">
        <f>J28</f>
        <v>8190</v>
      </c>
      <c r="K27" s="497">
        <f t="shared" ref="K27:AC27" si="13">K28</f>
        <v>8190</v>
      </c>
      <c r="L27" s="497">
        <f t="shared" si="13"/>
        <v>0</v>
      </c>
      <c r="M27" s="497">
        <f t="shared" si="13"/>
        <v>0</v>
      </c>
      <c r="N27" s="497">
        <f t="shared" si="13"/>
        <v>8190</v>
      </c>
      <c r="O27" s="497">
        <f t="shared" si="13"/>
        <v>3863</v>
      </c>
      <c r="P27" s="497">
        <f t="shared" si="13"/>
        <v>1000</v>
      </c>
      <c r="Q27" s="497">
        <f t="shared" si="13"/>
        <v>0</v>
      </c>
      <c r="R27" s="497">
        <f t="shared" si="13"/>
        <v>0</v>
      </c>
      <c r="S27" s="497">
        <f t="shared" si="13"/>
        <v>0</v>
      </c>
      <c r="T27" s="497">
        <f t="shared" si="13"/>
        <v>0</v>
      </c>
      <c r="U27" s="497">
        <f t="shared" si="13"/>
        <v>0</v>
      </c>
      <c r="V27" s="497">
        <f t="shared" si="13"/>
        <v>0</v>
      </c>
      <c r="W27" s="497">
        <f t="shared" si="13"/>
        <v>2981</v>
      </c>
      <c r="X27" s="497">
        <f t="shared" si="13"/>
        <v>1125</v>
      </c>
      <c r="Y27" s="497">
        <f t="shared" si="13"/>
        <v>2981</v>
      </c>
      <c r="Z27" s="497">
        <f t="shared" si="13"/>
        <v>5844</v>
      </c>
      <c r="AA27" s="497">
        <f t="shared" si="13"/>
        <v>2346</v>
      </c>
      <c r="AB27" s="497">
        <f t="shared" si="13"/>
        <v>2346</v>
      </c>
      <c r="AC27" s="497">
        <f t="shared" si="13"/>
        <v>2346</v>
      </c>
      <c r="AD27" s="497"/>
      <c r="AE27" s="497">
        <f t="shared" ref="AE27:AG27" si="14">AE28</f>
        <v>0</v>
      </c>
      <c r="AF27" s="497">
        <f t="shared" si="14"/>
        <v>0</v>
      </c>
      <c r="AG27" s="497">
        <f t="shared" si="14"/>
        <v>0</v>
      </c>
      <c r="AH27" s="461"/>
      <c r="AI27" s="497"/>
    </row>
    <row r="28" spans="1:42" ht="31.5" customHeight="1">
      <c r="A28" s="399" t="s">
        <v>342</v>
      </c>
      <c r="B28" s="521" t="s">
        <v>395</v>
      </c>
      <c r="C28" s="522" t="s">
        <v>326</v>
      </c>
      <c r="D28" s="401" t="s">
        <v>432</v>
      </c>
      <c r="E28" s="581">
        <v>8048046</v>
      </c>
      <c r="F28" s="522" t="s">
        <v>435</v>
      </c>
      <c r="G28" s="522" t="s">
        <v>404</v>
      </c>
      <c r="H28" s="522" t="s">
        <v>328</v>
      </c>
      <c r="I28" s="522" t="s">
        <v>396</v>
      </c>
      <c r="J28" s="523">
        <v>8190</v>
      </c>
      <c r="K28" s="523">
        <v>8190</v>
      </c>
      <c r="L28" s="403"/>
      <c r="M28" s="398"/>
      <c r="N28" s="523">
        <v>8190</v>
      </c>
      <c r="O28" s="340">
        <v>3863</v>
      </c>
      <c r="P28" s="340">
        <v>1000</v>
      </c>
      <c r="Q28" s="398"/>
      <c r="R28" s="398"/>
      <c r="S28" s="398"/>
      <c r="T28" s="398"/>
      <c r="U28" s="398"/>
      <c r="V28" s="398"/>
      <c r="W28" s="398">
        <v>2981</v>
      </c>
      <c r="X28" s="398">
        <v>1125</v>
      </c>
      <c r="Y28" s="398">
        <v>2981</v>
      </c>
      <c r="Z28" s="403">
        <f>2863+2981</f>
        <v>5844</v>
      </c>
      <c r="AA28" s="403">
        <f>+N28-Z28</f>
        <v>2346</v>
      </c>
      <c r="AB28" s="403">
        <f>+AA28</f>
        <v>2346</v>
      </c>
      <c r="AC28" s="403">
        <f>+AB28</f>
        <v>2346</v>
      </c>
      <c r="AD28" s="403"/>
      <c r="AE28" s="398"/>
      <c r="AF28" s="398"/>
      <c r="AG28" s="398"/>
      <c r="AH28" s="462" t="s">
        <v>378</v>
      </c>
      <c r="AI28" s="398"/>
      <c r="AJ28" s="337" t="e">
        <f>#REF!</f>
        <v>#REF!</v>
      </c>
    </row>
    <row r="29" spans="1:42" ht="33.75" hidden="1" customHeight="1">
      <c r="A29" s="506"/>
      <c r="B29" s="507"/>
      <c r="C29" s="506"/>
      <c r="D29" s="506"/>
      <c r="E29" s="576"/>
      <c r="F29" s="506"/>
      <c r="G29" s="506"/>
      <c r="H29" s="506"/>
      <c r="I29" s="506"/>
      <c r="J29" s="494"/>
      <c r="K29" s="494"/>
      <c r="L29" s="494"/>
      <c r="M29" s="398"/>
      <c r="N29" s="494"/>
      <c r="O29" s="398"/>
      <c r="P29" s="398"/>
      <c r="Q29" s="398"/>
      <c r="R29" s="398"/>
      <c r="S29" s="398"/>
      <c r="T29" s="398"/>
      <c r="U29" s="398"/>
      <c r="V29" s="398"/>
      <c r="W29" s="398"/>
      <c r="X29" s="398"/>
      <c r="Y29" s="398"/>
      <c r="Z29" s="494"/>
      <c r="AA29" s="494"/>
      <c r="AB29" s="494"/>
      <c r="AC29" s="494"/>
      <c r="AD29" s="398"/>
      <c r="AE29" s="398"/>
      <c r="AF29" s="494"/>
      <c r="AG29" s="398"/>
      <c r="AH29" s="462"/>
      <c r="AI29" s="398"/>
    </row>
    <row r="30" spans="1:42" ht="54" hidden="1" customHeight="1">
      <c r="A30" s="508"/>
      <c r="B30" s="509"/>
      <c r="C30" s="510"/>
      <c r="D30" s="510"/>
      <c r="E30" s="577"/>
      <c r="F30" s="510"/>
      <c r="G30" s="510"/>
      <c r="H30" s="511"/>
      <c r="I30" s="511"/>
      <c r="J30" s="512"/>
      <c r="K30" s="512"/>
      <c r="L30" s="512"/>
      <c r="M30" s="398"/>
      <c r="N30" s="512"/>
      <c r="O30" s="398"/>
      <c r="P30" s="398"/>
      <c r="Q30" s="398"/>
      <c r="R30" s="398"/>
      <c r="S30" s="398"/>
      <c r="T30" s="398"/>
      <c r="U30" s="398"/>
      <c r="V30" s="398"/>
      <c r="W30" s="398"/>
      <c r="X30" s="398"/>
      <c r="Y30" s="398"/>
      <c r="Z30" s="512"/>
      <c r="AA30" s="512"/>
      <c r="AB30" s="512"/>
      <c r="AC30" s="512"/>
      <c r="AD30" s="398"/>
      <c r="AE30" s="398"/>
      <c r="AF30" s="512"/>
      <c r="AG30" s="398"/>
      <c r="AH30" s="462"/>
      <c r="AI30" s="398"/>
    </row>
    <row r="31" spans="1:42" ht="36.75" hidden="1" customHeight="1">
      <c r="A31" s="513"/>
      <c r="B31" s="514"/>
      <c r="C31" s="515"/>
      <c r="D31" s="515"/>
      <c r="E31" s="578"/>
      <c r="F31" s="515"/>
      <c r="G31" s="515"/>
      <c r="H31" s="460"/>
      <c r="I31" s="460"/>
      <c r="J31" s="495"/>
      <c r="K31" s="495"/>
      <c r="L31" s="495"/>
      <c r="M31" s="398"/>
      <c r="N31" s="495"/>
      <c r="O31" s="398"/>
      <c r="P31" s="398"/>
      <c r="Q31" s="398"/>
      <c r="R31" s="398"/>
      <c r="S31" s="398"/>
      <c r="T31" s="398"/>
      <c r="U31" s="398"/>
      <c r="V31" s="398"/>
      <c r="W31" s="398"/>
      <c r="X31" s="398"/>
      <c r="Y31" s="398"/>
      <c r="Z31" s="495"/>
      <c r="AA31" s="495"/>
      <c r="AB31" s="495"/>
      <c r="AC31" s="495"/>
      <c r="AD31" s="398"/>
      <c r="AE31" s="398"/>
      <c r="AF31" s="495"/>
      <c r="AG31" s="398"/>
      <c r="AH31" s="462"/>
      <c r="AI31" s="398"/>
    </row>
    <row r="32" spans="1:42" ht="15.75" hidden="1" customHeight="1">
      <c r="A32" s="399"/>
      <c r="B32" s="400"/>
      <c r="C32" s="401"/>
      <c r="D32" s="401"/>
      <c r="E32" s="381"/>
      <c r="F32" s="401"/>
      <c r="G32" s="401"/>
      <c r="H32" s="401"/>
      <c r="I32" s="401"/>
      <c r="J32" s="402"/>
      <c r="K32" s="403"/>
      <c r="L32" s="403"/>
      <c r="M32" s="398"/>
      <c r="N32" s="404"/>
      <c r="O32" s="398"/>
      <c r="P32" s="398"/>
      <c r="Q32" s="398"/>
      <c r="R32" s="398"/>
      <c r="S32" s="398"/>
      <c r="T32" s="398"/>
      <c r="U32" s="398"/>
      <c r="V32" s="398"/>
      <c r="W32" s="398"/>
      <c r="X32" s="398"/>
      <c r="Y32" s="398"/>
      <c r="Z32" s="403"/>
      <c r="AA32" s="403"/>
      <c r="AB32" s="403"/>
      <c r="AC32" s="403"/>
      <c r="AD32" s="398"/>
      <c r="AE32" s="398"/>
      <c r="AF32" s="403"/>
      <c r="AG32" s="398"/>
      <c r="AH32" s="462"/>
      <c r="AI32" s="398"/>
    </row>
    <row r="33" spans="1:41" ht="15.75" hidden="1" customHeight="1">
      <c r="A33" s="508"/>
      <c r="B33" s="517"/>
      <c r="C33" s="518"/>
      <c r="D33" s="518"/>
      <c r="E33" s="579"/>
      <c r="F33" s="518"/>
      <c r="G33" s="518"/>
      <c r="H33" s="518"/>
      <c r="I33" s="518"/>
      <c r="J33" s="496"/>
      <c r="K33" s="496"/>
      <c r="L33" s="496"/>
      <c r="M33" s="398"/>
      <c r="N33" s="496"/>
      <c r="O33" s="398"/>
      <c r="P33" s="398"/>
      <c r="Q33" s="398"/>
      <c r="R33" s="398"/>
      <c r="S33" s="398"/>
      <c r="T33" s="398"/>
      <c r="U33" s="398"/>
      <c r="V33" s="398"/>
      <c r="W33" s="398"/>
      <c r="X33" s="398"/>
      <c r="Y33" s="398"/>
      <c r="Z33" s="496"/>
      <c r="AA33" s="496"/>
      <c r="AB33" s="496"/>
      <c r="AC33" s="496"/>
      <c r="AD33" s="398"/>
      <c r="AE33" s="398"/>
      <c r="AF33" s="496"/>
      <c r="AG33" s="398"/>
      <c r="AH33" s="462"/>
      <c r="AI33" s="398"/>
    </row>
    <row r="34" spans="1:41" ht="36" hidden="1" customHeight="1">
      <c r="A34" s="519"/>
      <c r="B34" s="520"/>
      <c r="C34" s="461"/>
      <c r="D34" s="461"/>
      <c r="E34" s="580"/>
      <c r="F34" s="461"/>
      <c r="G34" s="461"/>
      <c r="H34" s="461"/>
      <c r="I34" s="461"/>
      <c r="J34" s="497"/>
      <c r="K34" s="497"/>
      <c r="L34" s="497"/>
      <c r="M34" s="398"/>
      <c r="N34" s="497"/>
      <c r="O34" s="398"/>
      <c r="P34" s="398"/>
      <c r="Q34" s="398"/>
      <c r="R34" s="398"/>
      <c r="S34" s="398"/>
      <c r="T34" s="398"/>
      <c r="U34" s="398"/>
      <c r="V34" s="398"/>
      <c r="W34" s="398"/>
      <c r="X34" s="398"/>
      <c r="Y34" s="398"/>
      <c r="Z34" s="497"/>
      <c r="AA34" s="497"/>
      <c r="AB34" s="497"/>
      <c r="AC34" s="497"/>
      <c r="AD34" s="398"/>
      <c r="AE34" s="398"/>
      <c r="AF34" s="497"/>
      <c r="AG34" s="398"/>
      <c r="AH34" s="462"/>
      <c r="AI34" s="398"/>
    </row>
    <row r="35" spans="1:41" ht="26.25" hidden="1" customHeight="1">
      <c r="A35" s="526"/>
      <c r="B35" s="389"/>
      <c r="C35" s="390"/>
      <c r="D35" s="390"/>
      <c r="E35" s="585"/>
      <c r="F35" s="390"/>
      <c r="G35" s="390"/>
      <c r="H35" s="390"/>
      <c r="I35" s="390"/>
      <c r="J35" s="391"/>
      <c r="K35" s="392"/>
      <c r="L35" s="392"/>
      <c r="M35" s="392"/>
      <c r="N35" s="392"/>
      <c r="O35" s="392"/>
      <c r="P35" s="392"/>
      <c r="Q35" s="392"/>
      <c r="R35" s="392"/>
      <c r="S35" s="392"/>
      <c r="T35" s="392"/>
      <c r="U35" s="392"/>
      <c r="V35" s="392"/>
      <c r="W35" s="392"/>
      <c r="X35" s="392"/>
      <c r="Y35" s="392"/>
      <c r="Z35" s="392"/>
      <c r="AA35" s="392"/>
      <c r="AB35" s="392"/>
      <c r="AC35" s="392"/>
      <c r="AD35" s="393"/>
      <c r="AE35" s="393"/>
      <c r="AF35" s="392"/>
      <c r="AG35" s="393"/>
      <c r="AH35" s="463"/>
      <c r="AI35" s="393"/>
    </row>
    <row r="36" spans="1:41" s="341" customFormat="1">
      <c r="A36" s="339"/>
      <c r="B36" s="339"/>
      <c r="C36" s="339"/>
      <c r="D36" s="339"/>
      <c r="E36" s="586"/>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464"/>
      <c r="AI36" s="339"/>
      <c r="AN36" s="365"/>
      <c r="AO36" s="365"/>
    </row>
  </sheetData>
  <mergeCells count="50">
    <mergeCell ref="X6:X8"/>
    <mergeCell ref="AM7:AM9"/>
    <mergeCell ref="AN7:AN9"/>
    <mergeCell ref="AE7:AE8"/>
    <mergeCell ref="AF7:AF8"/>
    <mergeCell ref="AG7:AG8"/>
    <mergeCell ref="AH5:AH8"/>
    <mergeCell ref="AI5:AI8"/>
    <mergeCell ref="AC7:AC8"/>
    <mergeCell ref="Y6:Y8"/>
    <mergeCell ref="AM6:AO6"/>
    <mergeCell ref="I6:I8"/>
    <mergeCell ref="J6:M6"/>
    <mergeCell ref="O6:O8"/>
    <mergeCell ref="P6:P8"/>
    <mergeCell ref="Q6:Q8"/>
    <mergeCell ref="W6:W8"/>
    <mergeCell ref="N5:N8"/>
    <mergeCell ref="R6:R8"/>
    <mergeCell ref="Z5:Z8"/>
    <mergeCell ref="W5:Y5"/>
    <mergeCell ref="AO7:AO9"/>
    <mergeCell ref="J7:J8"/>
    <mergeCell ref="K7:L7"/>
    <mergeCell ref="A1:AI1"/>
    <mergeCell ref="A2:AI2"/>
    <mergeCell ref="A3:AI3"/>
    <mergeCell ref="Y4:AI4"/>
    <mergeCell ref="AC6:AG6"/>
    <mergeCell ref="AB5:AG5"/>
    <mergeCell ref="I5:M5"/>
    <mergeCell ref="O5:P5"/>
    <mergeCell ref="Q5:S5"/>
    <mergeCell ref="AB6:AB8"/>
    <mergeCell ref="AD7:AD8"/>
    <mergeCell ref="AA5:AA8"/>
    <mergeCell ref="T5:V5"/>
    <mergeCell ref="T6:T8"/>
    <mergeCell ref="U6:U8"/>
    <mergeCell ref="V6:V8"/>
    <mergeCell ref="S6:S8"/>
    <mergeCell ref="A5:A8"/>
    <mergeCell ref="B5:B8"/>
    <mergeCell ref="C5:C8"/>
    <mergeCell ref="G5:G8"/>
    <mergeCell ref="H5:H8"/>
    <mergeCell ref="D5:D8"/>
    <mergeCell ref="E5:E8"/>
    <mergeCell ref="F5:F8"/>
    <mergeCell ref="M7:M8"/>
  </mergeCells>
  <printOptions horizontalCentered="1"/>
  <pageMargins left="0.31496062992126" right="0.31496062992126" top="0.47244094488188998" bottom="0.47244094488188998" header="0.31496062992126" footer="0.31496062992126"/>
  <pageSetup paperSize="9" scale="60" orientation="landscape" r:id="rId1"/>
  <headerFooter differentFirst="1">
    <oddHeader>&amp;C&amp;P</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
  <sheetViews>
    <sheetView showZeros="0" zoomScale="85" zoomScaleNormal="85" workbookViewId="0">
      <pane xSplit="4" ySplit="9" topLeftCell="E13" activePane="bottomRight" state="frozen"/>
      <selection pane="topRight" activeCell="E1" sqref="E1"/>
      <selection pane="bottomLeft" activeCell="A10" sqref="A10"/>
      <selection pane="bottomRight" activeCell="B15" sqref="B15"/>
    </sheetView>
  </sheetViews>
  <sheetFormatPr defaultColWidth="11.42578125" defaultRowHeight="15.75"/>
  <cols>
    <col min="1" max="1" width="4" style="271" customWidth="1"/>
    <col min="2" max="2" width="45" style="271" customWidth="1"/>
    <col min="3" max="3" width="7.140625" style="271" customWidth="1"/>
    <col min="4" max="4" width="8" style="271" customWidth="1"/>
    <col min="5" max="5" width="7.140625" style="271" customWidth="1"/>
    <col min="6" max="6" width="11.7109375" style="271" customWidth="1"/>
    <col min="7" max="9" width="8.5703125" style="271" customWidth="1"/>
    <col min="10" max="12" width="7.5703125" style="271" customWidth="1"/>
    <col min="13" max="13" width="8.140625" style="271" customWidth="1"/>
    <col min="14" max="14" width="8.7109375" style="271" customWidth="1"/>
    <col min="15" max="17" width="8.28515625" style="271" customWidth="1"/>
    <col min="18" max="18" width="7.5703125" style="271" customWidth="1"/>
    <col min="19" max="20" width="8.28515625" style="271" customWidth="1"/>
    <col min="21" max="21" width="6" style="271" customWidth="1"/>
    <col min="22" max="22" width="7.5703125" style="271" customWidth="1"/>
    <col min="23" max="23" width="7.42578125" style="271" customWidth="1"/>
    <col min="24" max="24" width="7.28515625" style="271" customWidth="1"/>
    <col min="25" max="25" width="7" style="271" customWidth="1"/>
    <col min="26" max="26" width="7.5703125" style="271" customWidth="1"/>
    <col min="27" max="27" width="8.28515625" style="271" customWidth="1"/>
    <col min="28" max="28" width="7.5703125" style="271" customWidth="1"/>
    <col min="29" max="29" width="6.42578125" style="271" customWidth="1"/>
    <col min="30" max="38" width="7.5703125" style="271" customWidth="1"/>
    <col min="39" max="39" width="7.42578125" style="271" customWidth="1"/>
    <col min="40" max="40" width="7.28515625" style="271" customWidth="1"/>
    <col min="41" max="41" width="7" style="271" customWidth="1"/>
    <col min="42" max="52" width="7.5703125" style="271" customWidth="1"/>
    <col min="53" max="53" width="9" style="320" customWidth="1"/>
    <col min="54" max="56" width="9" style="271" hidden="1" customWidth="1"/>
    <col min="57" max="57" width="8.42578125" style="271" hidden="1" customWidth="1"/>
    <col min="58" max="58" width="9.140625" style="272" hidden="1" customWidth="1"/>
    <col min="59" max="59" width="10.85546875" style="272" hidden="1" customWidth="1"/>
    <col min="60" max="60" width="6.7109375" style="271" customWidth="1"/>
    <col min="61" max="282" width="11.42578125" style="271"/>
    <col min="283" max="283" width="4" style="271" customWidth="1"/>
    <col min="284" max="284" width="43.7109375" style="271" customWidth="1"/>
    <col min="285" max="285" width="10.42578125" style="271" customWidth="1"/>
    <col min="286" max="286" width="8.42578125" style="271" customWidth="1"/>
    <col min="287" max="287" width="8.28515625" style="271" customWidth="1"/>
    <col min="288" max="288" width="10.140625" style="271" customWidth="1"/>
    <col min="289" max="289" width="9.5703125" style="271" customWidth="1"/>
    <col min="290" max="290" width="9.28515625" style="271" customWidth="1"/>
    <col min="291" max="292" width="7.5703125" style="271" customWidth="1"/>
    <col min="293" max="293" width="8.140625" style="271" customWidth="1"/>
    <col min="294" max="294" width="8.7109375" style="271" customWidth="1"/>
    <col min="295" max="295" width="9.140625" style="271" customWidth="1"/>
    <col min="296" max="296" width="8.85546875" style="271" customWidth="1"/>
    <col min="297" max="297" width="6" style="271" customWidth="1"/>
    <col min="298" max="298" width="7.5703125" style="271" customWidth="1"/>
    <col min="299" max="299" width="8" style="271" customWidth="1"/>
    <col min="300" max="300" width="8.140625" style="271" customWidth="1"/>
    <col min="301" max="301" width="7" style="271" customWidth="1"/>
    <col min="302" max="302" width="7.5703125" style="271" customWidth="1"/>
    <col min="303" max="303" width="7.42578125" style="271" customWidth="1"/>
    <col min="304" max="304" width="7.28515625" style="271" customWidth="1"/>
    <col min="305" max="305" width="7" style="271" customWidth="1"/>
    <col min="306" max="306" width="7.5703125" style="271" customWidth="1"/>
    <col min="307" max="307" width="8.28515625" style="271" customWidth="1"/>
    <col min="308" max="308" width="7.5703125" style="271" customWidth="1"/>
    <col min="309" max="309" width="11.140625" style="271" customWidth="1"/>
    <col min="310" max="310" width="6.42578125" style="271" customWidth="1"/>
    <col min="311" max="311" width="7.5703125" style="271" customWidth="1"/>
    <col min="312" max="312" width="9" style="271" customWidth="1"/>
    <col min="313" max="313" width="8.42578125" style="271" bestFit="1" customWidth="1"/>
    <col min="314" max="314" width="9.140625" style="271" bestFit="1" customWidth="1"/>
    <col min="315" max="315" width="10.85546875" style="271" customWidth="1"/>
    <col min="316" max="316" width="6.7109375" style="271" customWidth="1"/>
    <col min="317" max="538" width="11.42578125" style="271"/>
    <col min="539" max="539" width="4" style="271" customWidth="1"/>
    <col min="540" max="540" width="43.7109375" style="271" customWidth="1"/>
    <col min="541" max="541" width="10.42578125" style="271" customWidth="1"/>
    <col min="542" max="542" width="8.42578125" style="271" customWidth="1"/>
    <col min="543" max="543" width="8.28515625" style="271" customWidth="1"/>
    <col min="544" max="544" width="10.140625" style="271" customWidth="1"/>
    <col min="545" max="545" width="9.5703125" style="271" customWidth="1"/>
    <col min="546" max="546" width="9.28515625" style="271" customWidth="1"/>
    <col min="547" max="548" width="7.5703125" style="271" customWidth="1"/>
    <col min="549" max="549" width="8.140625" style="271" customWidth="1"/>
    <col min="550" max="550" width="8.7109375" style="271" customWidth="1"/>
    <col min="551" max="551" width="9.140625" style="271" customWidth="1"/>
    <col min="552" max="552" width="8.85546875" style="271" customWidth="1"/>
    <col min="553" max="553" width="6" style="271" customWidth="1"/>
    <col min="554" max="554" width="7.5703125" style="271" customWidth="1"/>
    <col min="555" max="555" width="8" style="271" customWidth="1"/>
    <col min="556" max="556" width="8.140625" style="271" customWidth="1"/>
    <col min="557" max="557" width="7" style="271" customWidth="1"/>
    <col min="558" max="558" width="7.5703125" style="271" customWidth="1"/>
    <col min="559" max="559" width="7.42578125" style="271" customWidth="1"/>
    <col min="560" max="560" width="7.28515625" style="271" customWidth="1"/>
    <col min="561" max="561" width="7" style="271" customWidth="1"/>
    <col min="562" max="562" width="7.5703125" style="271" customWidth="1"/>
    <col min="563" max="563" width="8.28515625" style="271" customWidth="1"/>
    <col min="564" max="564" width="7.5703125" style="271" customWidth="1"/>
    <col min="565" max="565" width="11.140625" style="271" customWidth="1"/>
    <col min="566" max="566" width="6.42578125" style="271" customWidth="1"/>
    <col min="567" max="567" width="7.5703125" style="271" customWidth="1"/>
    <col min="568" max="568" width="9" style="271" customWidth="1"/>
    <col min="569" max="569" width="8.42578125" style="271" bestFit="1" customWidth="1"/>
    <col min="570" max="570" width="9.140625" style="271" bestFit="1" customWidth="1"/>
    <col min="571" max="571" width="10.85546875" style="271" customWidth="1"/>
    <col min="572" max="572" width="6.7109375" style="271" customWidth="1"/>
    <col min="573" max="794" width="11.42578125" style="271"/>
    <col min="795" max="795" width="4" style="271" customWidth="1"/>
    <col min="796" max="796" width="43.7109375" style="271" customWidth="1"/>
    <col min="797" max="797" width="10.42578125" style="271" customWidth="1"/>
    <col min="798" max="798" width="8.42578125" style="271" customWidth="1"/>
    <col min="799" max="799" width="8.28515625" style="271" customWidth="1"/>
    <col min="800" max="800" width="10.140625" style="271" customWidth="1"/>
    <col min="801" max="801" width="9.5703125" style="271" customWidth="1"/>
    <col min="802" max="802" width="9.28515625" style="271" customWidth="1"/>
    <col min="803" max="804" width="7.5703125" style="271" customWidth="1"/>
    <col min="805" max="805" width="8.140625" style="271" customWidth="1"/>
    <col min="806" max="806" width="8.7109375" style="271" customWidth="1"/>
    <col min="807" max="807" width="9.140625" style="271" customWidth="1"/>
    <col min="808" max="808" width="8.85546875" style="271" customWidth="1"/>
    <col min="809" max="809" width="6" style="271" customWidth="1"/>
    <col min="810" max="810" width="7.5703125" style="271" customWidth="1"/>
    <col min="811" max="811" width="8" style="271" customWidth="1"/>
    <col min="812" max="812" width="8.140625" style="271" customWidth="1"/>
    <col min="813" max="813" width="7" style="271" customWidth="1"/>
    <col min="814" max="814" width="7.5703125" style="271" customWidth="1"/>
    <col min="815" max="815" width="7.42578125" style="271" customWidth="1"/>
    <col min="816" max="816" width="7.28515625" style="271" customWidth="1"/>
    <col min="817" max="817" width="7" style="271" customWidth="1"/>
    <col min="818" max="818" width="7.5703125" style="271" customWidth="1"/>
    <col min="819" max="819" width="8.28515625" style="271" customWidth="1"/>
    <col min="820" max="820" width="7.5703125" style="271" customWidth="1"/>
    <col min="821" max="821" width="11.140625" style="271" customWidth="1"/>
    <col min="822" max="822" width="6.42578125" style="271" customWidth="1"/>
    <col min="823" max="823" width="7.5703125" style="271" customWidth="1"/>
    <col min="824" max="824" width="9" style="271" customWidth="1"/>
    <col min="825" max="825" width="8.42578125" style="271" bestFit="1" customWidth="1"/>
    <col min="826" max="826" width="9.140625" style="271" bestFit="1" customWidth="1"/>
    <col min="827" max="827" width="10.85546875" style="271" customWidth="1"/>
    <col min="828" max="828" width="6.7109375" style="271" customWidth="1"/>
    <col min="829" max="1050" width="11.42578125" style="271"/>
    <col min="1051" max="1051" width="4" style="271" customWidth="1"/>
    <col min="1052" max="1052" width="43.7109375" style="271" customWidth="1"/>
    <col min="1053" max="1053" width="10.42578125" style="271" customWidth="1"/>
    <col min="1054" max="1054" width="8.42578125" style="271" customWidth="1"/>
    <col min="1055" max="1055" width="8.28515625" style="271" customWidth="1"/>
    <col min="1056" max="1056" width="10.140625" style="271" customWidth="1"/>
    <col min="1057" max="1057" width="9.5703125" style="271" customWidth="1"/>
    <col min="1058" max="1058" width="9.28515625" style="271" customWidth="1"/>
    <col min="1059" max="1060" width="7.5703125" style="271" customWidth="1"/>
    <col min="1061" max="1061" width="8.140625" style="271" customWidth="1"/>
    <col min="1062" max="1062" width="8.7109375" style="271" customWidth="1"/>
    <col min="1063" max="1063" width="9.140625" style="271" customWidth="1"/>
    <col min="1064" max="1064" width="8.85546875" style="271" customWidth="1"/>
    <col min="1065" max="1065" width="6" style="271" customWidth="1"/>
    <col min="1066" max="1066" width="7.5703125" style="271" customWidth="1"/>
    <col min="1067" max="1067" width="8" style="271" customWidth="1"/>
    <col min="1068" max="1068" width="8.140625" style="271" customWidth="1"/>
    <col min="1069" max="1069" width="7" style="271" customWidth="1"/>
    <col min="1070" max="1070" width="7.5703125" style="271" customWidth="1"/>
    <col min="1071" max="1071" width="7.42578125" style="271" customWidth="1"/>
    <col min="1072" max="1072" width="7.28515625" style="271" customWidth="1"/>
    <col min="1073" max="1073" width="7" style="271" customWidth="1"/>
    <col min="1074" max="1074" width="7.5703125" style="271" customWidth="1"/>
    <col min="1075" max="1075" width="8.28515625" style="271" customWidth="1"/>
    <col min="1076" max="1076" width="7.5703125" style="271" customWidth="1"/>
    <col min="1077" max="1077" width="11.140625" style="271" customWidth="1"/>
    <col min="1078" max="1078" width="6.42578125" style="271" customWidth="1"/>
    <col min="1079" max="1079" width="7.5703125" style="271" customWidth="1"/>
    <col min="1080" max="1080" width="9" style="271" customWidth="1"/>
    <col min="1081" max="1081" width="8.42578125" style="271" bestFit="1" customWidth="1"/>
    <col min="1082" max="1082" width="9.140625" style="271" bestFit="1" customWidth="1"/>
    <col min="1083" max="1083" width="10.85546875" style="271" customWidth="1"/>
    <col min="1084" max="1084" width="6.7109375" style="271" customWidth="1"/>
    <col min="1085" max="1306" width="11.42578125" style="271"/>
    <col min="1307" max="1307" width="4" style="271" customWidth="1"/>
    <col min="1308" max="1308" width="43.7109375" style="271" customWidth="1"/>
    <col min="1309" max="1309" width="10.42578125" style="271" customWidth="1"/>
    <col min="1310" max="1310" width="8.42578125" style="271" customWidth="1"/>
    <col min="1311" max="1311" width="8.28515625" style="271" customWidth="1"/>
    <col min="1312" max="1312" width="10.140625" style="271" customWidth="1"/>
    <col min="1313" max="1313" width="9.5703125" style="271" customWidth="1"/>
    <col min="1314" max="1314" width="9.28515625" style="271" customWidth="1"/>
    <col min="1315" max="1316" width="7.5703125" style="271" customWidth="1"/>
    <col min="1317" max="1317" width="8.140625" style="271" customWidth="1"/>
    <col min="1318" max="1318" width="8.7109375" style="271" customWidth="1"/>
    <col min="1319" max="1319" width="9.140625" style="271" customWidth="1"/>
    <col min="1320" max="1320" width="8.85546875" style="271" customWidth="1"/>
    <col min="1321" max="1321" width="6" style="271" customWidth="1"/>
    <col min="1322" max="1322" width="7.5703125" style="271" customWidth="1"/>
    <col min="1323" max="1323" width="8" style="271" customWidth="1"/>
    <col min="1324" max="1324" width="8.140625" style="271" customWidth="1"/>
    <col min="1325" max="1325" width="7" style="271" customWidth="1"/>
    <col min="1326" max="1326" width="7.5703125" style="271" customWidth="1"/>
    <col min="1327" max="1327" width="7.42578125" style="271" customWidth="1"/>
    <col min="1328" max="1328" width="7.28515625" style="271" customWidth="1"/>
    <col min="1329" max="1329" width="7" style="271" customWidth="1"/>
    <col min="1330" max="1330" width="7.5703125" style="271" customWidth="1"/>
    <col min="1331" max="1331" width="8.28515625" style="271" customWidth="1"/>
    <col min="1332" max="1332" width="7.5703125" style="271" customWidth="1"/>
    <col min="1333" max="1333" width="11.140625" style="271" customWidth="1"/>
    <col min="1334" max="1334" width="6.42578125" style="271" customWidth="1"/>
    <col min="1335" max="1335" width="7.5703125" style="271" customWidth="1"/>
    <col min="1336" max="1336" width="9" style="271" customWidth="1"/>
    <col min="1337" max="1337" width="8.42578125" style="271" bestFit="1" customWidth="1"/>
    <col min="1338" max="1338" width="9.140625" style="271" bestFit="1" customWidth="1"/>
    <col min="1339" max="1339" width="10.85546875" style="271" customWidth="1"/>
    <col min="1340" max="1340" width="6.7109375" style="271" customWidth="1"/>
    <col min="1341" max="1562" width="11.42578125" style="271"/>
    <col min="1563" max="1563" width="4" style="271" customWidth="1"/>
    <col min="1564" max="1564" width="43.7109375" style="271" customWidth="1"/>
    <col min="1565" max="1565" width="10.42578125" style="271" customWidth="1"/>
    <col min="1566" max="1566" width="8.42578125" style="271" customWidth="1"/>
    <col min="1567" max="1567" width="8.28515625" style="271" customWidth="1"/>
    <col min="1568" max="1568" width="10.140625" style="271" customWidth="1"/>
    <col min="1569" max="1569" width="9.5703125" style="271" customWidth="1"/>
    <col min="1570" max="1570" width="9.28515625" style="271" customWidth="1"/>
    <col min="1571" max="1572" width="7.5703125" style="271" customWidth="1"/>
    <col min="1573" max="1573" width="8.140625" style="271" customWidth="1"/>
    <col min="1574" max="1574" width="8.7109375" style="271" customWidth="1"/>
    <col min="1575" max="1575" width="9.140625" style="271" customWidth="1"/>
    <col min="1576" max="1576" width="8.85546875" style="271" customWidth="1"/>
    <col min="1577" max="1577" width="6" style="271" customWidth="1"/>
    <col min="1578" max="1578" width="7.5703125" style="271" customWidth="1"/>
    <col min="1579" max="1579" width="8" style="271" customWidth="1"/>
    <col min="1580" max="1580" width="8.140625" style="271" customWidth="1"/>
    <col min="1581" max="1581" width="7" style="271" customWidth="1"/>
    <col min="1582" max="1582" width="7.5703125" style="271" customWidth="1"/>
    <col min="1583" max="1583" width="7.42578125" style="271" customWidth="1"/>
    <col min="1584" max="1584" width="7.28515625" style="271" customWidth="1"/>
    <col min="1585" max="1585" width="7" style="271" customWidth="1"/>
    <col min="1586" max="1586" width="7.5703125" style="271" customWidth="1"/>
    <col min="1587" max="1587" width="8.28515625" style="271" customWidth="1"/>
    <col min="1588" max="1588" width="7.5703125" style="271" customWidth="1"/>
    <col min="1589" max="1589" width="11.140625" style="271" customWidth="1"/>
    <col min="1590" max="1590" width="6.42578125" style="271" customWidth="1"/>
    <col min="1591" max="1591" width="7.5703125" style="271" customWidth="1"/>
    <col min="1592" max="1592" width="9" style="271" customWidth="1"/>
    <col min="1593" max="1593" width="8.42578125" style="271" bestFit="1" customWidth="1"/>
    <col min="1594" max="1594" width="9.140625" style="271" bestFit="1" customWidth="1"/>
    <col min="1595" max="1595" width="10.85546875" style="271" customWidth="1"/>
    <col min="1596" max="1596" width="6.7109375" style="271" customWidth="1"/>
    <col min="1597" max="1818" width="11.42578125" style="271"/>
    <col min="1819" max="1819" width="4" style="271" customWidth="1"/>
    <col min="1820" max="1820" width="43.7109375" style="271" customWidth="1"/>
    <col min="1821" max="1821" width="10.42578125" style="271" customWidth="1"/>
    <col min="1822" max="1822" width="8.42578125" style="271" customWidth="1"/>
    <col min="1823" max="1823" width="8.28515625" style="271" customWidth="1"/>
    <col min="1824" max="1824" width="10.140625" style="271" customWidth="1"/>
    <col min="1825" max="1825" width="9.5703125" style="271" customWidth="1"/>
    <col min="1826" max="1826" width="9.28515625" style="271" customWidth="1"/>
    <col min="1827" max="1828" width="7.5703125" style="271" customWidth="1"/>
    <col min="1829" max="1829" width="8.140625" style="271" customWidth="1"/>
    <col min="1830" max="1830" width="8.7109375" style="271" customWidth="1"/>
    <col min="1831" max="1831" width="9.140625" style="271" customWidth="1"/>
    <col min="1832" max="1832" width="8.85546875" style="271" customWidth="1"/>
    <col min="1833" max="1833" width="6" style="271" customWidth="1"/>
    <col min="1834" max="1834" width="7.5703125" style="271" customWidth="1"/>
    <col min="1835" max="1835" width="8" style="271" customWidth="1"/>
    <col min="1836" max="1836" width="8.140625" style="271" customWidth="1"/>
    <col min="1837" max="1837" width="7" style="271" customWidth="1"/>
    <col min="1838" max="1838" width="7.5703125" style="271" customWidth="1"/>
    <col min="1839" max="1839" width="7.42578125" style="271" customWidth="1"/>
    <col min="1840" max="1840" width="7.28515625" style="271" customWidth="1"/>
    <col min="1841" max="1841" width="7" style="271" customWidth="1"/>
    <col min="1842" max="1842" width="7.5703125" style="271" customWidth="1"/>
    <col min="1843" max="1843" width="8.28515625" style="271" customWidth="1"/>
    <col min="1844" max="1844" width="7.5703125" style="271" customWidth="1"/>
    <col min="1845" max="1845" width="11.140625" style="271" customWidth="1"/>
    <col min="1846" max="1846" width="6.42578125" style="271" customWidth="1"/>
    <col min="1847" max="1847" width="7.5703125" style="271" customWidth="1"/>
    <col min="1848" max="1848" width="9" style="271" customWidth="1"/>
    <col min="1849" max="1849" width="8.42578125" style="271" bestFit="1" customWidth="1"/>
    <col min="1850" max="1850" width="9.140625" style="271" bestFit="1" customWidth="1"/>
    <col min="1851" max="1851" width="10.85546875" style="271" customWidth="1"/>
    <col min="1852" max="1852" width="6.7109375" style="271" customWidth="1"/>
    <col min="1853" max="2074" width="11.42578125" style="271"/>
    <col min="2075" max="2075" width="4" style="271" customWidth="1"/>
    <col min="2076" max="2076" width="43.7109375" style="271" customWidth="1"/>
    <col min="2077" max="2077" width="10.42578125" style="271" customWidth="1"/>
    <col min="2078" max="2078" width="8.42578125" style="271" customWidth="1"/>
    <col min="2079" max="2079" width="8.28515625" style="271" customWidth="1"/>
    <col min="2080" max="2080" width="10.140625" style="271" customWidth="1"/>
    <col min="2081" max="2081" width="9.5703125" style="271" customWidth="1"/>
    <col min="2082" max="2082" width="9.28515625" style="271" customWidth="1"/>
    <col min="2083" max="2084" width="7.5703125" style="271" customWidth="1"/>
    <col min="2085" max="2085" width="8.140625" style="271" customWidth="1"/>
    <col min="2086" max="2086" width="8.7109375" style="271" customWidth="1"/>
    <col min="2087" max="2087" width="9.140625" style="271" customWidth="1"/>
    <col min="2088" max="2088" width="8.85546875" style="271" customWidth="1"/>
    <col min="2089" max="2089" width="6" style="271" customWidth="1"/>
    <col min="2090" max="2090" width="7.5703125" style="271" customWidth="1"/>
    <col min="2091" max="2091" width="8" style="271" customWidth="1"/>
    <col min="2092" max="2092" width="8.140625" style="271" customWidth="1"/>
    <col min="2093" max="2093" width="7" style="271" customWidth="1"/>
    <col min="2094" max="2094" width="7.5703125" style="271" customWidth="1"/>
    <col min="2095" max="2095" width="7.42578125" style="271" customWidth="1"/>
    <col min="2096" max="2096" width="7.28515625" style="271" customWidth="1"/>
    <col min="2097" max="2097" width="7" style="271" customWidth="1"/>
    <col min="2098" max="2098" width="7.5703125" style="271" customWidth="1"/>
    <col min="2099" max="2099" width="8.28515625" style="271" customWidth="1"/>
    <col min="2100" max="2100" width="7.5703125" style="271" customWidth="1"/>
    <col min="2101" max="2101" width="11.140625" style="271" customWidth="1"/>
    <col min="2102" max="2102" width="6.42578125" style="271" customWidth="1"/>
    <col min="2103" max="2103" width="7.5703125" style="271" customWidth="1"/>
    <col min="2104" max="2104" width="9" style="271" customWidth="1"/>
    <col min="2105" max="2105" width="8.42578125" style="271" bestFit="1" customWidth="1"/>
    <col min="2106" max="2106" width="9.140625" style="271" bestFit="1" customWidth="1"/>
    <col min="2107" max="2107" width="10.85546875" style="271" customWidth="1"/>
    <col min="2108" max="2108" width="6.7109375" style="271" customWidth="1"/>
    <col min="2109" max="2330" width="11.42578125" style="271"/>
    <col min="2331" max="2331" width="4" style="271" customWidth="1"/>
    <col min="2332" max="2332" width="43.7109375" style="271" customWidth="1"/>
    <col min="2333" max="2333" width="10.42578125" style="271" customWidth="1"/>
    <col min="2334" max="2334" width="8.42578125" style="271" customWidth="1"/>
    <col min="2335" max="2335" width="8.28515625" style="271" customWidth="1"/>
    <col min="2336" max="2336" width="10.140625" style="271" customWidth="1"/>
    <col min="2337" max="2337" width="9.5703125" style="271" customWidth="1"/>
    <col min="2338" max="2338" width="9.28515625" style="271" customWidth="1"/>
    <col min="2339" max="2340" width="7.5703125" style="271" customWidth="1"/>
    <col min="2341" max="2341" width="8.140625" style="271" customWidth="1"/>
    <col min="2342" max="2342" width="8.7109375" style="271" customWidth="1"/>
    <col min="2343" max="2343" width="9.140625" style="271" customWidth="1"/>
    <col min="2344" max="2344" width="8.85546875" style="271" customWidth="1"/>
    <col min="2345" max="2345" width="6" style="271" customWidth="1"/>
    <col min="2346" max="2346" width="7.5703125" style="271" customWidth="1"/>
    <col min="2347" max="2347" width="8" style="271" customWidth="1"/>
    <col min="2348" max="2348" width="8.140625" style="271" customWidth="1"/>
    <col min="2349" max="2349" width="7" style="271" customWidth="1"/>
    <col min="2350" max="2350" width="7.5703125" style="271" customWidth="1"/>
    <col min="2351" max="2351" width="7.42578125" style="271" customWidth="1"/>
    <col min="2352" max="2352" width="7.28515625" style="271" customWidth="1"/>
    <col min="2353" max="2353" width="7" style="271" customWidth="1"/>
    <col min="2354" max="2354" width="7.5703125" style="271" customWidth="1"/>
    <col min="2355" max="2355" width="8.28515625" style="271" customWidth="1"/>
    <col min="2356" max="2356" width="7.5703125" style="271" customWidth="1"/>
    <col min="2357" max="2357" width="11.140625" style="271" customWidth="1"/>
    <col min="2358" max="2358" width="6.42578125" style="271" customWidth="1"/>
    <col min="2359" max="2359" width="7.5703125" style="271" customWidth="1"/>
    <col min="2360" max="2360" width="9" style="271" customWidth="1"/>
    <col min="2361" max="2361" width="8.42578125" style="271" bestFit="1" customWidth="1"/>
    <col min="2362" max="2362" width="9.140625" style="271" bestFit="1" customWidth="1"/>
    <col min="2363" max="2363" width="10.85546875" style="271" customWidth="1"/>
    <col min="2364" max="2364" width="6.7109375" style="271" customWidth="1"/>
    <col min="2365" max="2586" width="11.42578125" style="271"/>
    <col min="2587" max="2587" width="4" style="271" customWidth="1"/>
    <col min="2588" max="2588" width="43.7109375" style="271" customWidth="1"/>
    <col min="2589" max="2589" width="10.42578125" style="271" customWidth="1"/>
    <col min="2590" max="2590" width="8.42578125" style="271" customWidth="1"/>
    <col min="2591" max="2591" width="8.28515625" style="271" customWidth="1"/>
    <col min="2592" max="2592" width="10.140625" style="271" customWidth="1"/>
    <col min="2593" max="2593" width="9.5703125" style="271" customWidth="1"/>
    <col min="2594" max="2594" width="9.28515625" style="271" customWidth="1"/>
    <col min="2595" max="2596" width="7.5703125" style="271" customWidth="1"/>
    <col min="2597" max="2597" width="8.140625" style="271" customWidth="1"/>
    <col min="2598" max="2598" width="8.7109375" style="271" customWidth="1"/>
    <col min="2599" max="2599" width="9.140625" style="271" customWidth="1"/>
    <col min="2600" max="2600" width="8.85546875" style="271" customWidth="1"/>
    <col min="2601" max="2601" width="6" style="271" customWidth="1"/>
    <col min="2602" max="2602" width="7.5703125" style="271" customWidth="1"/>
    <col min="2603" max="2603" width="8" style="271" customWidth="1"/>
    <col min="2604" max="2604" width="8.140625" style="271" customWidth="1"/>
    <col min="2605" max="2605" width="7" style="271" customWidth="1"/>
    <col min="2606" max="2606" width="7.5703125" style="271" customWidth="1"/>
    <col min="2607" max="2607" width="7.42578125" style="271" customWidth="1"/>
    <col min="2608" max="2608" width="7.28515625" style="271" customWidth="1"/>
    <col min="2609" max="2609" width="7" style="271" customWidth="1"/>
    <col min="2610" max="2610" width="7.5703125" style="271" customWidth="1"/>
    <col min="2611" max="2611" width="8.28515625" style="271" customWidth="1"/>
    <col min="2612" max="2612" width="7.5703125" style="271" customWidth="1"/>
    <col min="2613" max="2613" width="11.140625" style="271" customWidth="1"/>
    <col min="2614" max="2614" width="6.42578125" style="271" customWidth="1"/>
    <col min="2615" max="2615" width="7.5703125" style="271" customWidth="1"/>
    <col min="2616" max="2616" width="9" style="271" customWidth="1"/>
    <col min="2617" max="2617" width="8.42578125" style="271" bestFit="1" customWidth="1"/>
    <col min="2618" max="2618" width="9.140625" style="271" bestFit="1" customWidth="1"/>
    <col min="2619" max="2619" width="10.85546875" style="271" customWidth="1"/>
    <col min="2620" max="2620" width="6.7109375" style="271" customWidth="1"/>
    <col min="2621" max="2842" width="11.42578125" style="271"/>
    <col min="2843" max="2843" width="4" style="271" customWidth="1"/>
    <col min="2844" max="2844" width="43.7109375" style="271" customWidth="1"/>
    <col min="2845" max="2845" width="10.42578125" style="271" customWidth="1"/>
    <col min="2846" max="2846" width="8.42578125" style="271" customWidth="1"/>
    <col min="2847" max="2847" width="8.28515625" style="271" customWidth="1"/>
    <col min="2848" max="2848" width="10.140625" style="271" customWidth="1"/>
    <col min="2849" max="2849" width="9.5703125" style="271" customWidth="1"/>
    <col min="2850" max="2850" width="9.28515625" style="271" customWidth="1"/>
    <col min="2851" max="2852" width="7.5703125" style="271" customWidth="1"/>
    <col min="2853" max="2853" width="8.140625" style="271" customWidth="1"/>
    <col min="2854" max="2854" width="8.7109375" style="271" customWidth="1"/>
    <col min="2855" max="2855" width="9.140625" style="271" customWidth="1"/>
    <col min="2856" max="2856" width="8.85546875" style="271" customWidth="1"/>
    <col min="2857" max="2857" width="6" style="271" customWidth="1"/>
    <col min="2858" max="2858" width="7.5703125" style="271" customWidth="1"/>
    <col min="2859" max="2859" width="8" style="271" customWidth="1"/>
    <col min="2860" max="2860" width="8.140625" style="271" customWidth="1"/>
    <col min="2861" max="2861" width="7" style="271" customWidth="1"/>
    <col min="2862" max="2862" width="7.5703125" style="271" customWidth="1"/>
    <col min="2863" max="2863" width="7.42578125" style="271" customWidth="1"/>
    <col min="2864" max="2864" width="7.28515625" style="271" customWidth="1"/>
    <col min="2865" max="2865" width="7" style="271" customWidth="1"/>
    <col min="2866" max="2866" width="7.5703125" style="271" customWidth="1"/>
    <col min="2867" max="2867" width="8.28515625" style="271" customWidth="1"/>
    <col min="2868" max="2868" width="7.5703125" style="271" customWidth="1"/>
    <col min="2869" max="2869" width="11.140625" style="271" customWidth="1"/>
    <col min="2870" max="2870" width="6.42578125" style="271" customWidth="1"/>
    <col min="2871" max="2871" width="7.5703125" style="271" customWidth="1"/>
    <col min="2872" max="2872" width="9" style="271" customWidth="1"/>
    <col min="2873" max="2873" width="8.42578125" style="271" bestFit="1" customWidth="1"/>
    <col min="2874" max="2874" width="9.140625" style="271" bestFit="1" customWidth="1"/>
    <col min="2875" max="2875" width="10.85546875" style="271" customWidth="1"/>
    <col min="2876" max="2876" width="6.7109375" style="271" customWidth="1"/>
    <col min="2877" max="3098" width="11.42578125" style="271"/>
    <col min="3099" max="3099" width="4" style="271" customWidth="1"/>
    <col min="3100" max="3100" width="43.7109375" style="271" customWidth="1"/>
    <col min="3101" max="3101" width="10.42578125" style="271" customWidth="1"/>
    <col min="3102" max="3102" width="8.42578125" style="271" customWidth="1"/>
    <col min="3103" max="3103" width="8.28515625" style="271" customWidth="1"/>
    <col min="3104" max="3104" width="10.140625" style="271" customWidth="1"/>
    <col min="3105" max="3105" width="9.5703125" style="271" customWidth="1"/>
    <col min="3106" max="3106" width="9.28515625" style="271" customWidth="1"/>
    <col min="3107" max="3108" width="7.5703125" style="271" customWidth="1"/>
    <col min="3109" max="3109" width="8.140625" style="271" customWidth="1"/>
    <col min="3110" max="3110" width="8.7109375" style="271" customWidth="1"/>
    <col min="3111" max="3111" width="9.140625" style="271" customWidth="1"/>
    <col min="3112" max="3112" width="8.85546875" style="271" customWidth="1"/>
    <col min="3113" max="3113" width="6" style="271" customWidth="1"/>
    <col min="3114" max="3114" width="7.5703125" style="271" customWidth="1"/>
    <col min="3115" max="3115" width="8" style="271" customWidth="1"/>
    <col min="3116" max="3116" width="8.140625" style="271" customWidth="1"/>
    <col min="3117" max="3117" width="7" style="271" customWidth="1"/>
    <col min="3118" max="3118" width="7.5703125" style="271" customWidth="1"/>
    <col min="3119" max="3119" width="7.42578125" style="271" customWidth="1"/>
    <col min="3120" max="3120" width="7.28515625" style="271" customWidth="1"/>
    <col min="3121" max="3121" width="7" style="271" customWidth="1"/>
    <col min="3122" max="3122" width="7.5703125" style="271" customWidth="1"/>
    <col min="3123" max="3123" width="8.28515625" style="271" customWidth="1"/>
    <col min="3124" max="3124" width="7.5703125" style="271" customWidth="1"/>
    <col min="3125" max="3125" width="11.140625" style="271" customWidth="1"/>
    <col min="3126" max="3126" width="6.42578125" style="271" customWidth="1"/>
    <col min="3127" max="3127" width="7.5703125" style="271" customWidth="1"/>
    <col min="3128" max="3128" width="9" style="271" customWidth="1"/>
    <col min="3129" max="3129" width="8.42578125" style="271" bestFit="1" customWidth="1"/>
    <col min="3130" max="3130" width="9.140625" style="271" bestFit="1" customWidth="1"/>
    <col min="3131" max="3131" width="10.85546875" style="271" customWidth="1"/>
    <col min="3132" max="3132" width="6.7109375" style="271" customWidth="1"/>
    <col min="3133" max="3354" width="11.42578125" style="271"/>
    <col min="3355" max="3355" width="4" style="271" customWidth="1"/>
    <col min="3356" max="3356" width="43.7109375" style="271" customWidth="1"/>
    <col min="3357" max="3357" width="10.42578125" style="271" customWidth="1"/>
    <col min="3358" max="3358" width="8.42578125" style="271" customWidth="1"/>
    <col min="3359" max="3359" width="8.28515625" style="271" customWidth="1"/>
    <col min="3360" max="3360" width="10.140625" style="271" customWidth="1"/>
    <col min="3361" max="3361" width="9.5703125" style="271" customWidth="1"/>
    <col min="3362" max="3362" width="9.28515625" style="271" customWidth="1"/>
    <col min="3363" max="3364" width="7.5703125" style="271" customWidth="1"/>
    <col min="3365" max="3365" width="8.140625" style="271" customWidth="1"/>
    <col min="3366" max="3366" width="8.7109375" style="271" customWidth="1"/>
    <col min="3367" max="3367" width="9.140625" style="271" customWidth="1"/>
    <col min="3368" max="3368" width="8.85546875" style="271" customWidth="1"/>
    <col min="3369" max="3369" width="6" style="271" customWidth="1"/>
    <col min="3370" max="3370" width="7.5703125" style="271" customWidth="1"/>
    <col min="3371" max="3371" width="8" style="271" customWidth="1"/>
    <col min="3372" max="3372" width="8.140625" style="271" customWidth="1"/>
    <col min="3373" max="3373" width="7" style="271" customWidth="1"/>
    <col min="3374" max="3374" width="7.5703125" style="271" customWidth="1"/>
    <col min="3375" max="3375" width="7.42578125" style="271" customWidth="1"/>
    <col min="3376" max="3376" width="7.28515625" style="271" customWidth="1"/>
    <col min="3377" max="3377" width="7" style="271" customWidth="1"/>
    <col min="3378" max="3378" width="7.5703125" style="271" customWidth="1"/>
    <col min="3379" max="3379" width="8.28515625" style="271" customWidth="1"/>
    <col min="3380" max="3380" width="7.5703125" style="271" customWidth="1"/>
    <col min="3381" max="3381" width="11.140625" style="271" customWidth="1"/>
    <col min="3382" max="3382" width="6.42578125" style="271" customWidth="1"/>
    <col min="3383" max="3383" width="7.5703125" style="271" customWidth="1"/>
    <col min="3384" max="3384" width="9" style="271" customWidth="1"/>
    <col min="3385" max="3385" width="8.42578125" style="271" bestFit="1" customWidth="1"/>
    <col min="3386" max="3386" width="9.140625" style="271" bestFit="1" customWidth="1"/>
    <col min="3387" max="3387" width="10.85546875" style="271" customWidth="1"/>
    <col min="3388" max="3388" width="6.7109375" style="271" customWidth="1"/>
    <col min="3389" max="3610" width="11.42578125" style="271"/>
    <col min="3611" max="3611" width="4" style="271" customWidth="1"/>
    <col min="3612" max="3612" width="43.7109375" style="271" customWidth="1"/>
    <col min="3613" max="3613" width="10.42578125" style="271" customWidth="1"/>
    <col min="3614" max="3614" width="8.42578125" style="271" customWidth="1"/>
    <col min="3615" max="3615" width="8.28515625" style="271" customWidth="1"/>
    <col min="3616" max="3616" width="10.140625" style="271" customWidth="1"/>
    <col min="3617" max="3617" width="9.5703125" style="271" customWidth="1"/>
    <col min="3618" max="3618" width="9.28515625" style="271" customWidth="1"/>
    <col min="3619" max="3620" width="7.5703125" style="271" customWidth="1"/>
    <col min="3621" max="3621" width="8.140625" style="271" customWidth="1"/>
    <col min="3622" max="3622" width="8.7109375" style="271" customWidth="1"/>
    <col min="3623" max="3623" width="9.140625" style="271" customWidth="1"/>
    <col min="3624" max="3624" width="8.85546875" style="271" customWidth="1"/>
    <col min="3625" max="3625" width="6" style="271" customWidth="1"/>
    <col min="3626" max="3626" width="7.5703125" style="271" customWidth="1"/>
    <col min="3627" max="3627" width="8" style="271" customWidth="1"/>
    <col min="3628" max="3628" width="8.140625" style="271" customWidth="1"/>
    <col min="3629" max="3629" width="7" style="271" customWidth="1"/>
    <col min="3630" max="3630" width="7.5703125" style="271" customWidth="1"/>
    <col min="3631" max="3631" width="7.42578125" style="271" customWidth="1"/>
    <col min="3632" max="3632" width="7.28515625" style="271" customWidth="1"/>
    <col min="3633" max="3633" width="7" style="271" customWidth="1"/>
    <col min="3634" max="3634" width="7.5703125" style="271" customWidth="1"/>
    <col min="3635" max="3635" width="8.28515625" style="271" customWidth="1"/>
    <col min="3636" max="3636" width="7.5703125" style="271" customWidth="1"/>
    <col min="3637" max="3637" width="11.140625" style="271" customWidth="1"/>
    <col min="3638" max="3638" width="6.42578125" style="271" customWidth="1"/>
    <col min="3639" max="3639" width="7.5703125" style="271" customWidth="1"/>
    <col min="3640" max="3640" width="9" style="271" customWidth="1"/>
    <col min="3641" max="3641" width="8.42578125" style="271" bestFit="1" customWidth="1"/>
    <col min="3642" max="3642" width="9.140625" style="271" bestFit="1" customWidth="1"/>
    <col min="3643" max="3643" width="10.85546875" style="271" customWidth="1"/>
    <col min="3644" max="3644" width="6.7109375" style="271" customWidth="1"/>
    <col min="3645" max="3866" width="11.42578125" style="271"/>
    <col min="3867" max="3867" width="4" style="271" customWidth="1"/>
    <col min="3868" max="3868" width="43.7109375" style="271" customWidth="1"/>
    <col min="3869" max="3869" width="10.42578125" style="271" customWidth="1"/>
    <col min="3870" max="3870" width="8.42578125" style="271" customWidth="1"/>
    <col min="3871" max="3871" width="8.28515625" style="271" customWidth="1"/>
    <col min="3872" max="3872" width="10.140625" style="271" customWidth="1"/>
    <col min="3873" max="3873" width="9.5703125" style="271" customWidth="1"/>
    <col min="3874" max="3874" width="9.28515625" style="271" customWidth="1"/>
    <col min="3875" max="3876" width="7.5703125" style="271" customWidth="1"/>
    <col min="3877" max="3877" width="8.140625" style="271" customWidth="1"/>
    <col min="3878" max="3878" width="8.7109375" style="271" customWidth="1"/>
    <col min="3879" max="3879" width="9.140625" style="271" customWidth="1"/>
    <col min="3880" max="3880" width="8.85546875" style="271" customWidth="1"/>
    <col min="3881" max="3881" width="6" style="271" customWidth="1"/>
    <col min="3882" max="3882" width="7.5703125" style="271" customWidth="1"/>
    <col min="3883" max="3883" width="8" style="271" customWidth="1"/>
    <col min="3884" max="3884" width="8.140625" style="271" customWidth="1"/>
    <col min="3885" max="3885" width="7" style="271" customWidth="1"/>
    <col min="3886" max="3886" width="7.5703125" style="271" customWidth="1"/>
    <col min="3887" max="3887" width="7.42578125" style="271" customWidth="1"/>
    <col min="3888" max="3888" width="7.28515625" style="271" customWidth="1"/>
    <col min="3889" max="3889" width="7" style="271" customWidth="1"/>
    <col min="3890" max="3890" width="7.5703125" style="271" customWidth="1"/>
    <col min="3891" max="3891" width="8.28515625" style="271" customWidth="1"/>
    <col min="3892" max="3892" width="7.5703125" style="271" customWidth="1"/>
    <col min="3893" max="3893" width="11.140625" style="271" customWidth="1"/>
    <col min="3894" max="3894" width="6.42578125" style="271" customWidth="1"/>
    <col min="3895" max="3895" width="7.5703125" style="271" customWidth="1"/>
    <col min="3896" max="3896" width="9" style="271" customWidth="1"/>
    <col min="3897" max="3897" width="8.42578125" style="271" bestFit="1" customWidth="1"/>
    <col min="3898" max="3898" width="9.140625" style="271" bestFit="1" customWidth="1"/>
    <col min="3899" max="3899" width="10.85546875" style="271" customWidth="1"/>
    <col min="3900" max="3900" width="6.7109375" style="271" customWidth="1"/>
    <col min="3901" max="4122" width="11.42578125" style="271"/>
    <col min="4123" max="4123" width="4" style="271" customWidth="1"/>
    <col min="4124" max="4124" width="43.7109375" style="271" customWidth="1"/>
    <col min="4125" max="4125" width="10.42578125" style="271" customWidth="1"/>
    <col min="4126" max="4126" width="8.42578125" style="271" customWidth="1"/>
    <col min="4127" max="4127" width="8.28515625" style="271" customWidth="1"/>
    <col min="4128" max="4128" width="10.140625" style="271" customWidth="1"/>
    <col min="4129" max="4129" width="9.5703125" style="271" customWidth="1"/>
    <col min="4130" max="4130" width="9.28515625" style="271" customWidth="1"/>
    <col min="4131" max="4132" width="7.5703125" style="271" customWidth="1"/>
    <col min="4133" max="4133" width="8.140625" style="271" customWidth="1"/>
    <col min="4134" max="4134" width="8.7109375" style="271" customWidth="1"/>
    <col min="4135" max="4135" width="9.140625" style="271" customWidth="1"/>
    <col min="4136" max="4136" width="8.85546875" style="271" customWidth="1"/>
    <col min="4137" max="4137" width="6" style="271" customWidth="1"/>
    <col min="4138" max="4138" width="7.5703125" style="271" customWidth="1"/>
    <col min="4139" max="4139" width="8" style="271" customWidth="1"/>
    <col min="4140" max="4140" width="8.140625" style="271" customWidth="1"/>
    <col min="4141" max="4141" width="7" style="271" customWidth="1"/>
    <col min="4142" max="4142" width="7.5703125" style="271" customWidth="1"/>
    <col min="4143" max="4143" width="7.42578125" style="271" customWidth="1"/>
    <col min="4144" max="4144" width="7.28515625" style="271" customWidth="1"/>
    <col min="4145" max="4145" width="7" style="271" customWidth="1"/>
    <col min="4146" max="4146" width="7.5703125" style="271" customWidth="1"/>
    <col min="4147" max="4147" width="8.28515625" style="271" customWidth="1"/>
    <col min="4148" max="4148" width="7.5703125" style="271" customWidth="1"/>
    <col min="4149" max="4149" width="11.140625" style="271" customWidth="1"/>
    <col min="4150" max="4150" width="6.42578125" style="271" customWidth="1"/>
    <col min="4151" max="4151" width="7.5703125" style="271" customWidth="1"/>
    <col min="4152" max="4152" width="9" style="271" customWidth="1"/>
    <col min="4153" max="4153" width="8.42578125" style="271" bestFit="1" customWidth="1"/>
    <col min="4154" max="4154" width="9.140625" style="271" bestFit="1" customWidth="1"/>
    <col min="4155" max="4155" width="10.85546875" style="271" customWidth="1"/>
    <col min="4156" max="4156" width="6.7109375" style="271" customWidth="1"/>
    <col min="4157" max="4378" width="11.42578125" style="271"/>
    <col min="4379" max="4379" width="4" style="271" customWidth="1"/>
    <col min="4380" max="4380" width="43.7109375" style="271" customWidth="1"/>
    <col min="4381" max="4381" width="10.42578125" style="271" customWidth="1"/>
    <col min="4382" max="4382" width="8.42578125" style="271" customWidth="1"/>
    <col min="4383" max="4383" width="8.28515625" style="271" customWidth="1"/>
    <col min="4384" max="4384" width="10.140625" style="271" customWidth="1"/>
    <col min="4385" max="4385" width="9.5703125" style="271" customWidth="1"/>
    <col min="4386" max="4386" width="9.28515625" style="271" customWidth="1"/>
    <col min="4387" max="4388" width="7.5703125" style="271" customWidth="1"/>
    <col min="4389" max="4389" width="8.140625" style="271" customWidth="1"/>
    <col min="4390" max="4390" width="8.7109375" style="271" customWidth="1"/>
    <col min="4391" max="4391" width="9.140625" style="271" customWidth="1"/>
    <col min="4392" max="4392" width="8.85546875" style="271" customWidth="1"/>
    <col min="4393" max="4393" width="6" style="271" customWidth="1"/>
    <col min="4394" max="4394" width="7.5703125" style="271" customWidth="1"/>
    <col min="4395" max="4395" width="8" style="271" customWidth="1"/>
    <col min="4396" max="4396" width="8.140625" style="271" customWidth="1"/>
    <col min="4397" max="4397" width="7" style="271" customWidth="1"/>
    <col min="4398" max="4398" width="7.5703125" style="271" customWidth="1"/>
    <col min="4399" max="4399" width="7.42578125" style="271" customWidth="1"/>
    <col min="4400" max="4400" width="7.28515625" style="271" customWidth="1"/>
    <col min="4401" max="4401" width="7" style="271" customWidth="1"/>
    <col min="4402" max="4402" width="7.5703125" style="271" customWidth="1"/>
    <col min="4403" max="4403" width="8.28515625" style="271" customWidth="1"/>
    <col min="4404" max="4404" width="7.5703125" style="271" customWidth="1"/>
    <col min="4405" max="4405" width="11.140625" style="271" customWidth="1"/>
    <col min="4406" max="4406" width="6.42578125" style="271" customWidth="1"/>
    <col min="4407" max="4407" width="7.5703125" style="271" customWidth="1"/>
    <col min="4408" max="4408" width="9" style="271" customWidth="1"/>
    <col min="4409" max="4409" width="8.42578125" style="271" bestFit="1" customWidth="1"/>
    <col min="4410" max="4410" width="9.140625" style="271" bestFit="1" customWidth="1"/>
    <col min="4411" max="4411" width="10.85546875" style="271" customWidth="1"/>
    <col min="4412" max="4412" width="6.7109375" style="271" customWidth="1"/>
    <col min="4413" max="4634" width="11.42578125" style="271"/>
    <col min="4635" max="4635" width="4" style="271" customWidth="1"/>
    <col min="4636" max="4636" width="43.7109375" style="271" customWidth="1"/>
    <col min="4637" max="4637" width="10.42578125" style="271" customWidth="1"/>
    <col min="4638" max="4638" width="8.42578125" style="271" customWidth="1"/>
    <col min="4639" max="4639" width="8.28515625" style="271" customWidth="1"/>
    <col min="4640" max="4640" width="10.140625" style="271" customWidth="1"/>
    <col min="4641" max="4641" width="9.5703125" style="271" customWidth="1"/>
    <col min="4642" max="4642" width="9.28515625" style="271" customWidth="1"/>
    <col min="4643" max="4644" width="7.5703125" style="271" customWidth="1"/>
    <col min="4645" max="4645" width="8.140625" style="271" customWidth="1"/>
    <col min="4646" max="4646" width="8.7109375" style="271" customWidth="1"/>
    <col min="4647" max="4647" width="9.140625" style="271" customWidth="1"/>
    <col min="4648" max="4648" width="8.85546875" style="271" customWidth="1"/>
    <col min="4649" max="4649" width="6" style="271" customWidth="1"/>
    <col min="4650" max="4650" width="7.5703125" style="271" customWidth="1"/>
    <col min="4651" max="4651" width="8" style="271" customWidth="1"/>
    <col min="4652" max="4652" width="8.140625" style="271" customWidth="1"/>
    <col min="4653" max="4653" width="7" style="271" customWidth="1"/>
    <col min="4654" max="4654" width="7.5703125" style="271" customWidth="1"/>
    <col min="4655" max="4655" width="7.42578125" style="271" customWidth="1"/>
    <col min="4656" max="4656" width="7.28515625" style="271" customWidth="1"/>
    <col min="4657" max="4657" width="7" style="271" customWidth="1"/>
    <col min="4658" max="4658" width="7.5703125" style="271" customWidth="1"/>
    <col min="4659" max="4659" width="8.28515625" style="271" customWidth="1"/>
    <col min="4660" max="4660" width="7.5703125" style="271" customWidth="1"/>
    <col min="4661" max="4661" width="11.140625" style="271" customWidth="1"/>
    <col min="4662" max="4662" width="6.42578125" style="271" customWidth="1"/>
    <col min="4663" max="4663" width="7.5703125" style="271" customWidth="1"/>
    <col min="4664" max="4664" width="9" style="271" customWidth="1"/>
    <col min="4665" max="4665" width="8.42578125" style="271" bestFit="1" customWidth="1"/>
    <col min="4666" max="4666" width="9.140625" style="271" bestFit="1" customWidth="1"/>
    <col min="4667" max="4667" width="10.85546875" style="271" customWidth="1"/>
    <col min="4668" max="4668" width="6.7109375" style="271" customWidth="1"/>
    <col min="4669" max="4890" width="11.42578125" style="271"/>
    <col min="4891" max="4891" width="4" style="271" customWidth="1"/>
    <col min="4892" max="4892" width="43.7109375" style="271" customWidth="1"/>
    <col min="4893" max="4893" width="10.42578125" style="271" customWidth="1"/>
    <col min="4894" max="4894" width="8.42578125" style="271" customWidth="1"/>
    <col min="4895" max="4895" width="8.28515625" style="271" customWidth="1"/>
    <col min="4896" max="4896" width="10.140625" style="271" customWidth="1"/>
    <col min="4897" max="4897" width="9.5703125" style="271" customWidth="1"/>
    <col min="4898" max="4898" width="9.28515625" style="271" customWidth="1"/>
    <col min="4899" max="4900" width="7.5703125" style="271" customWidth="1"/>
    <col min="4901" max="4901" width="8.140625" style="271" customWidth="1"/>
    <col min="4902" max="4902" width="8.7109375" style="271" customWidth="1"/>
    <col min="4903" max="4903" width="9.140625" style="271" customWidth="1"/>
    <col min="4904" max="4904" width="8.85546875" style="271" customWidth="1"/>
    <col min="4905" max="4905" width="6" style="271" customWidth="1"/>
    <col min="4906" max="4906" width="7.5703125" style="271" customWidth="1"/>
    <col min="4907" max="4907" width="8" style="271" customWidth="1"/>
    <col min="4908" max="4908" width="8.140625" style="271" customWidth="1"/>
    <col min="4909" max="4909" width="7" style="271" customWidth="1"/>
    <col min="4910" max="4910" width="7.5703125" style="271" customWidth="1"/>
    <col min="4911" max="4911" width="7.42578125" style="271" customWidth="1"/>
    <col min="4912" max="4912" width="7.28515625" style="271" customWidth="1"/>
    <col min="4913" max="4913" width="7" style="271" customWidth="1"/>
    <col min="4914" max="4914" width="7.5703125" style="271" customWidth="1"/>
    <col min="4915" max="4915" width="8.28515625" style="271" customWidth="1"/>
    <col min="4916" max="4916" width="7.5703125" style="271" customWidth="1"/>
    <col min="4917" max="4917" width="11.140625" style="271" customWidth="1"/>
    <col min="4918" max="4918" width="6.42578125" style="271" customWidth="1"/>
    <col min="4919" max="4919" width="7.5703125" style="271" customWidth="1"/>
    <col min="4920" max="4920" width="9" style="271" customWidth="1"/>
    <col min="4921" max="4921" width="8.42578125" style="271" bestFit="1" customWidth="1"/>
    <col min="4922" max="4922" width="9.140625" style="271" bestFit="1" customWidth="1"/>
    <col min="4923" max="4923" width="10.85546875" style="271" customWidth="1"/>
    <col min="4924" max="4924" width="6.7109375" style="271" customWidth="1"/>
    <col min="4925" max="5146" width="11.42578125" style="271"/>
    <col min="5147" max="5147" width="4" style="271" customWidth="1"/>
    <col min="5148" max="5148" width="43.7109375" style="271" customWidth="1"/>
    <col min="5149" max="5149" width="10.42578125" style="271" customWidth="1"/>
    <col min="5150" max="5150" width="8.42578125" style="271" customWidth="1"/>
    <col min="5151" max="5151" width="8.28515625" style="271" customWidth="1"/>
    <col min="5152" max="5152" width="10.140625" style="271" customWidth="1"/>
    <col min="5153" max="5153" width="9.5703125" style="271" customWidth="1"/>
    <col min="5154" max="5154" width="9.28515625" style="271" customWidth="1"/>
    <col min="5155" max="5156" width="7.5703125" style="271" customWidth="1"/>
    <col min="5157" max="5157" width="8.140625" style="271" customWidth="1"/>
    <col min="5158" max="5158" width="8.7109375" style="271" customWidth="1"/>
    <col min="5159" max="5159" width="9.140625" style="271" customWidth="1"/>
    <col min="5160" max="5160" width="8.85546875" style="271" customWidth="1"/>
    <col min="5161" max="5161" width="6" style="271" customWidth="1"/>
    <col min="5162" max="5162" width="7.5703125" style="271" customWidth="1"/>
    <col min="5163" max="5163" width="8" style="271" customWidth="1"/>
    <col min="5164" max="5164" width="8.140625" style="271" customWidth="1"/>
    <col min="5165" max="5165" width="7" style="271" customWidth="1"/>
    <col min="5166" max="5166" width="7.5703125" style="271" customWidth="1"/>
    <col min="5167" max="5167" width="7.42578125" style="271" customWidth="1"/>
    <col min="5168" max="5168" width="7.28515625" style="271" customWidth="1"/>
    <col min="5169" max="5169" width="7" style="271" customWidth="1"/>
    <col min="5170" max="5170" width="7.5703125" style="271" customWidth="1"/>
    <col min="5171" max="5171" width="8.28515625" style="271" customWidth="1"/>
    <col min="5172" max="5172" width="7.5703125" style="271" customWidth="1"/>
    <col min="5173" max="5173" width="11.140625" style="271" customWidth="1"/>
    <col min="5174" max="5174" width="6.42578125" style="271" customWidth="1"/>
    <col min="5175" max="5175" width="7.5703125" style="271" customWidth="1"/>
    <col min="5176" max="5176" width="9" style="271" customWidth="1"/>
    <col min="5177" max="5177" width="8.42578125" style="271" bestFit="1" customWidth="1"/>
    <col min="5178" max="5178" width="9.140625" style="271" bestFit="1" customWidth="1"/>
    <col min="5179" max="5179" width="10.85546875" style="271" customWidth="1"/>
    <col min="5180" max="5180" width="6.7109375" style="271" customWidth="1"/>
    <col min="5181" max="5402" width="11.42578125" style="271"/>
    <col min="5403" max="5403" width="4" style="271" customWidth="1"/>
    <col min="5404" max="5404" width="43.7109375" style="271" customWidth="1"/>
    <col min="5405" max="5405" width="10.42578125" style="271" customWidth="1"/>
    <col min="5406" max="5406" width="8.42578125" style="271" customWidth="1"/>
    <col min="5407" max="5407" width="8.28515625" style="271" customWidth="1"/>
    <col min="5408" max="5408" width="10.140625" style="271" customWidth="1"/>
    <col min="5409" max="5409" width="9.5703125" style="271" customWidth="1"/>
    <col min="5410" max="5410" width="9.28515625" style="271" customWidth="1"/>
    <col min="5411" max="5412" width="7.5703125" style="271" customWidth="1"/>
    <col min="5413" max="5413" width="8.140625" style="271" customWidth="1"/>
    <col min="5414" max="5414" width="8.7109375" style="271" customWidth="1"/>
    <col min="5415" max="5415" width="9.140625" style="271" customWidth="1"/>
    <col min="5416" max="5416" width="8.85546875" style="271" customWidth="1"/>
    <col min="5417" max="5417" width="6" style="271" customWidth="1"/>
    <col min="5418" max="5418" width="7.5703125" style="271" customWidth="1"/>
    <col min="5419" max="5419" width="8" style="271" customWidth="1"/>
    <col min="5420" max="5420" width="8.140625" style="271" customWidth="1"/>
    <col min="5421" max="5421" width="7" style="271" customWidth="1"/>
    <col min="5422" max="5422" width="7.5703125" style="271" customWidth="1"/>
    <col min="5423" max="5423" width="7.42578125" style="271" customWidth="1"/>
    <col min="5424" max="5424" width="7.28515625" style="271" customWidth="1"/>
    <col min="5425" max="5425" width="7" style="271" customWidth="1"/>
    <col min="5426" max="5426" width="7.5703125" style="271" customWidth="1"/>
    <col min="5427" max="5427" width="8.28515625" style="271" customWidth="1"/>
    <col min="5428" max="5428" width="7.5703125" style="271" customWidth="1"/>
    <col min="5429" max="5429" width="11.140625" style="271" customWidth="1"/>
    <col min="5430" max="5430" width="6.42578125" style="271" customWidth="1"/>
    <col min="5431" max="5431" width="7.5703125" style="271" customWidth="1"/>
    <col min="5432" max="5432" width="9" style="271" customWidth="1"/>
    <col min="5433" max="5433" width="8.42578125" style="271" bestFit="1" customWidth="1"/>
    <col min="5434" max="5434" width="9.140625" style="271" bestFit="1" customWidth="1"/>
    <col min="5435" max="5435" width="10.85546875" style="271" customWidth="1"/>
    <col min="5436" max="5436" width="6.7109375" style="271" customWidth="1"/>
    <col min="5437" max="5658" width="11.42578125" style="271"/>
    <col min="5659" max="5659" width="4" style="271" customWidth="1"/>
    <col min="5660" max="5660" width="43.7109375" style="271" customWidth="1"/>
    <col min="5661" max="5661" width="10.42578125" style="271" customWidth="1"/>
    <col min="5662" max="5662" width="8.42578125" style="271" customWidth="1"/>
    <col min="5663" max="5663" width="8.28515625" style="271" customWidth="1"/>
    <col min="5664" max="5664" width="10.140625" style="271" customWidth="1"/>
    <col min="5665" max="5665" width="9.5703125" style="271" customWidth="1"/>
    <col min="5666" max="5666" width="9.28515625" style="271" customWidth="1"/>
    <col min="5667" max="5668" width="7.5703125" style="271" customWidth="1"/>
    <col min="5669" max="5669" width="8.140625" style="271" customWidth="1"/>
    <col min="5670" max="5670" width="8.7109375" style="271" customWidth="1"/>
    <col min="5671" max="5671" width="9.140625" style="271" customWidth="1"/>
    <col min="5672" max="5672" width="8.85546875" style="271" customWidth="1"/>
    <col min="5673" max="5673" width="6" style="271" customWidth="1"/>
    <col min="5674" max="5674" width="7.5703125" style="271" customWidth="1"/>
    <col min="5675" max="5675" width="8" style="271" customWidth="1"/>
    <col min="5676" max="5676" width="8.140625" style="271" customWidth="1"/>
    <col min="5677" max="5677" width="7" style="271" customWidth="1"/>
    <col min="5678" max="5678" width="7.5703125" style="271" customWidth="1"/>
    <col min="5679" max="5679" width="7.42578125" style="271" customWidth="1"/>
    <col min="5680" max="5680" width="7.28515625" style="271" customWidth="1"/>
    <col min="5681" max="5681" width="7" style="271" customWidth="1"/>
    <col min="5682" max="5682" width="7.5703125" style="271" customWidth="1"/>
    <col min="5683" max="5683" width="8.28515625" style="271" customWidth="1"/>
    <col min="5684" max="5684" width="7.5703125" style="271" customWidth="1"/>
    <col min="5685" max="5685" width="11.140625" style="271" customWidth="1"/>
    <col min="5686" max="5686" width="6.42578125" style="271" customWidth="1"/>
    <col min="5687" max="5687" width="7.5703125" style="271" customWidth="1"/>
    <col min="5688" max="5688" width="9" style="271" customWidth="1"/>
    <col min="5689" max="5689" width="8.42578125" style="271" bestFit="1" customWidth="1"/>
    <col min="5690" max="5690" width="9.140625" style="271" bestFit="1" customWidth="1"/>
    <col min="5691" max="5691" width="10.85546875" style="271" customWidth="1"/>
    <col min="5692" max="5692" width="6.7109375" style="271" customWidth="1"/>
    <col min="5693" max="5914" width="11.42578125" style="271"/>
    <col min="5915" max="5915" width="4" style="271" customWidth="1"/>
    <col min="5916" max="5916" width="43.7109375" style="271" customWidth="1"/>
    <col min="5917" max="5917" width="10.42578125" style="271" customWidth="1"/>
    <col min="5918" max="5918" width="8.42578125" style="271" customWidth="1"/>
    <col min="5919" max="5919" width="8.28515625" style="271" customWidth="1"/>
    <col min="5920" max="5920" width="10.140625" style="271" customWidth="1"/>
    <col min="5921" max="5921" width="9.5703125" style="271" customWidth="1"/>
    <col min="5922" max="5922" width="9.28515625" style="271" customWidth="1"/>
    <col min="5923" max="5924" width="7.5703125" style="271" customWidth="1"/>
    <col min="5925" max="5925" width="8.140625" style="271" customWidth="1"/>
    <col min="5926" max="5926" width="8.7109375" style="271" customWidth="1"/>
    <col min="5927" max="5927" width="9.140625" style="271" customWidth="1"/>
    <col min="5928" max="5928" width="8.85546875" style="271" customWidth="1"/>
    <col min="5929" max="5929" width="6" style="271" customWidth="1"/>
    <col min="5930" max="5930" width="7.5703125" style="271" customWidth="1"/>
    <col min="5931" max="5931" width="8" style="271" customWidth="1"/>
    <col min="5932" max="5932" width="8.140625" style="271" customWidth="1"/>
    <col min="5933" max="5933" width="7" style="271" customWidth="1"/>
    <col min="5934" max="5934" width="7.5703125" style="271" customWidth="1"/>
    <col min="5935" max="5935" width="7.42578125" style="271" customWidth="1"/>
    <col min="5936" max="5936" width="7.28515625" style="271" customWidth="1"/>
    <col min="5937" max="5937" width="7" style="271" customWidth="1"/>
    <col min="5938" max="5938" width="7.5703125" style="271" customWidth="1"/>
    <col min="5939" max="5939" width="8.28515625" style="271" customWidth="1"/>
    <col min="5940" max="5940" width="7.5703125" style="271" customWidth="1"/>
    <col min="5941" max="5941" width="11.140625" style="271" customWidth="1"/>
    <col min="5942" max="5942" width="6.42578125" style="271" customWidth="1"/>
    <col min="5943" max="5943" width="7.5703125" style="271" customWidth="1"/>
    <col min="5944" max="5944" width="9" style="271" customWidth="1"/>
    <col min="5945" max="5945" width="8.42578125" style="271" bestFit="1" customWidth="1"/>
    <col min="5946" max="5946" width="9.140625" style="271" bestFit="1" customWidth="1"/>
    <col min="5947" max="5947" width="10.85546875" style="271" customWidth="1"/>
    <col min="5948" max="5948" width="6.7109375" style="271" customWidth="1"/>
    <col min="5949" max="6170" width="11.42578125" style="271"/>
    <col min="6171" max="6171" width="4" style="271" customWidth="1"/>
    <col min="6172" max="6172" width="43.7109375" style="271" customWidth="1"/>
    <col min="6173" max="6173" width="10.42578125" style="271" customWidth="1"/>
    <col min="6174" max="6174" width="8.42578125" style="271" customWidth="1"/>
    <col min="6175" max="6175" width="8.28515625" style="271" customWidth="1"/>
    <col min="6176" max="6176" width="10.140625" style="271" customWidth="1"/>
    <col min="6177" max="6177" width="9.5703125" style="271" customWidth="1"/>
    <col min="6178" max="6178" width="9.28515625" style="271" customWidth="1"/>
    <col min="6179" max="6180" width="7.5703125" style="271" customWidth="1"/>
    <col min="6181" max="6181" width="8.140625" style="271" customWidth="1"/>
    <col min="6182" max="6182" width="8.7109375" style="271" customWidth="1"/>
    <col min="6183" max="6183" width="9.140625" style="271" customWidth="1"/>
    <col min="6184" max="6184" width="8.85546875" style="271" customWidth="1"/>
    <col min="6185" max="6185" width="6" style="271" customWidth="1"/>
    <col min="6186" max="6186" width="7.5703125" style="271" customWidth="1"/>
    <col min="6187" max="6187" width="8" style="271" customWidth="1"/>
    <col min="6188" max="6188" width="8.140625" style="271" customWidth="1"/>
    <col min="6189" max="6189" width="7" style="271" customWidth="1"/>
    <col min="6190" max="6190" width="7.5703125" style="271" customWidth="1"/>
    <col min="6191" max="6191" width="7.42578125" style="271" customWidth="1"/>
    <col min="6192" max="6192" width="7.28515625" style="271" customWidth="1"/>
    <col min="6193" max="6193" width="7" style="271" customWidth="1"/>
    <col min="6194" max="6194" width="7.5703125" style="271" customWidth="1"/>
    <col min="6195" max="6195" width="8.28515625" style="271" customWidth="1"/>
    <col min="6196" max="6196" width="7.5703125" style="271" customWidth="1"/>
    <col min="6197" max="6197" width="11.140625" style="271" customWidth="1"/>
    <col min="6198" max="6198" width="6.42578125" style="271" customWidth="1"/>
    <col min="6199" max="6199" width="7.5703125" style="271" customWidth="1"/>
    <col min="6200" max="6200" width="9" style="271" customWidth="1"/>
    <col min="6201" max="6201" width="8.42578125" style="271" bestFit="1" customWidth="1"/>
    <col min="6202" max="6202" width="9.140625" style="271" bestFit="1" customWidth="1"/>
    <col min="6203" max="6203" width="10.85546875" style="271" customWidth="1"/>
    <col min="6204" max="6204" width="6.7109375" style="271" customWidth="1"/>
    <col min="6205" max="6426" width="11.42578125" style="271"/>
    <col min="6427" max="6427" width="4" style="271" customWidth="1"/>
    <col min="6428" max="6428" width="43.7109375" style="271" customWidth="1"/>
    <col min="6429" max="6429" width="10.42578125" style="271" customWidth="1"/>
    <col min="6430" max="6430" width="8.42578125" style="271" customWidth="1"/>
    <col min="6431" max="6431" width="8.28515625" style="271" customWidth="1"/>
    <col min="6432" max="6432" width="10.140625" style="271" customWidth="1"/>
    <col min="6433" max="6433" width="9.5703125" style="271" customWidth="1"/>
    <col min="6434" max="6434" width="9.28515625" style="271" customWidth="1"/>
    <col min="6435" max="6436" width="7.5703125" style="271" customWidth="1"/>
    <col min="6437" max="6437" width="8.140625" style="271" customWidth="1"/>
    <col min="6438" max="6438" width="8.7109375" style="271" customWidth="1"/>
    <col min="6439" max="6439" width="9.140625" style="271" customWidth="1"/>
    <col min="6440" max="6440" width="8.85546875" style="271" customWidth="1"/>
    <col min="6441" max="6441" width="6" style="271" customWidth="1"/>
    <col min="6442" max="6442" width="7.5703125" style="271" customWidth="1"/>
    <col min="6443" max="6443" width="8" style="271" customWidth="1"/>
    <col min="6444" max="6444" width="8.140625" style="271" customWidth="1"/>
    <col min="6445" max="6445" width="7" style="271" customWidth="1"/>
    <col min="6446" max="6446" width="7.5703125" style="271" customWidth="1"/>
    <col min="6447" max="6447" width="7.42578125" style="271" customWidth="1"/>
    <col min="6448" max="6448" width="7.28515625" style="271" customWidth="1"/>
    <col min="6449" max="6449" width="7" style="271" customWidth="1"/>
    <col min="6450" max="6450" width="7.5703125" style="271" customWidth="1"/>
    <col min="6451" max="6451" width="8.28515625" style="271" customWidth="1"/>
    <col min="6452" max="6452" width="7.5703125" style="271" customWidth="1"/>
    <col min="6453" max="6453" width="11.140625" style="271" customWidth="1"/>
    <col min="6454" max="6454" width="6.42578125" style="271" customWidth="1"/>
    <col min="6455" max="6455" width="7.5703125" style="271" customWidth="1"/>
    <col min="6456" max="6456" width="9" style="271" customWidth="1"/>
    <col min="6457" max="6457" width="8.42578125" style="271" bestFit="1" customWidth="1"/>
    <col min="6458" max="6458" width="9.140625" style="271" bestFit="1" customWidth="1"/>
    <col min="6459" max="6459" width="10.85546875" style="271" customWidth="1"/>
    <col min="6460" max="6460" width="6.7109375" style="271" customWidth="1"/>
    <col min="6461" max="6682" width="11.42578125" style="271"/>
    <col min="6683" max="6683" width="4" style="271" customWidth="1"/>
    <col min="6684" max="6684" width="43.7109375" style="271" customWidth="1"/>
    <col min="6685" max="6685" width="10.42578125" style="271" customWidth="1"/>
    <col min="6686" max="6686" width="8.42578125" style="271" customWidth="1"/>
    <col min="6687" max="6687" width="8.28515625" style="271" customWidth="1"/>
    <col min="6688" max="6688" width="10.140625" style="271" customWidth="1"/>
    <col min="6689" max="6689" width="9.5703125" style="271" customWidth="1"/>
    <col min="6690" max="6690" width="9.28515625" style="271" customWidth="1"/>
    <col min="6691" max="6692" width="7.5703125" style="271" customWidth="1"/>
    <col min="6693" max="6693" width="8.140625" style="271" customWidth="1"/>
    <col min="6694" max="6694" width="8.7109375" style="271" customWidth="1"/>
    <col min="6695" max="6695" width="9.140625" style="271" customWidth="1"/>
    <col min="6696" max="6696" width="8.85546875" style="271" customWidth="1"/>
    <col min="6697" max="6697" width="6" style="271" customWidth="1"/>
    <col min="6698" max="6698" width="7.5703125" style="271" customWidth="1"/>
    <col min="6699" max="6699" width="8" style="271" customWidth="1"/>
    <col min="6700" max="6700" width="8.140625" style="271" customWidth="1"/>
    <col min="6701" max="6701" width="7" style="271" customWidth="1"/>
    <col min="6702" max="6702" width="7.5703125" style="271" customWidth="1"/>
    <col min="6703" max="6703" width="7.42578125" style="271" customWidth="1"/>
    <col min="6704" max="6704" width="7.28515625" style="271" customWidth="1"/>
    <col min="6705" max="6705" width="7" style="271" customWidth="1"/>
    <col min="6706" max="6706" width="7.5703125" style="271" customWidth="1"/>
    <col min="6707" max="6707" width="8.28515625" style="271" customWidth="1"/>
    <col min="6708" max="6708" width="7.5703125" style="271" customWidth="1"/>
    <col min="6709" max="6709" width="11.140625" style="271" customWidth="1"/>
    <col min="6710" max="6710" width="6.42578125" style="271" customWidth="1"/>
    <col min="6711" max="6711" width="7.5703125" style="271" customWidth="1"/>
    <col min="6712" max="6712" width="9" style="271" customWidth="1"/>
    <col min="6713" max="6713" width="8.42578125" style="271" bestFit="1" customWidth="1"/>
    <col min="6714" max="6714" width="9.140625" style="271" bestFit="1" customWidth="1"/>
    <col min="6715" max="6715" width="10.85546875" style="271" customWidth="1"/>
    <col min="6716" max="6716" width="6.7109375" style="271" customWidth="1"/>
    <col min="6717" max="6938" width="11.42578125" style="271"/>
    <col min="6939" max="6939" width="4" style="271" customWidth="1"/>
    <col min="6940" max="6940" width="43.7109375" style="271" customWidth="1"/>
    <col min="6941" max="6941" width="10.42578125" style="271" customWidth="1"/>
    <col min="6942" max="6942" width="8.42578125" style="271" customWidth="1"/>
    <col min="6943" max="6943" width="8.28515625" style="271" customWidth="1"/>
    <col min="6944" max="6944" width="10.140625" style="271" customWidth="1"/>
    <col min="6945" max="6945" width="9.5703125" style="271" customWidth="1"/>
    <col min="6946" max="6946" width="9.28515625" style="271" customWidth="1"/>
    <col min="6947" max="6948" width="7.5703125" style="271" customWidth="1"/>
    <col min="6949" max="6949" width="8.140625" style="271" customWidth="1"/>
    <col min="6950" max="6950" width="8.7109375" style="271" customWidth="1"/>
    <col min="6951" max="6951" width="9.140625" style="271" customWidth="1"/>
    <col min="6952" max="6952" width="8.85546875" style="271" customWidth="1"/>
    <col min="6953" max="6953" width="6" style="271" customWidth="1"/>
    <col min="6954" max="6954" width="7.5703125" style="271" customWidth="1"/>
    <col min="6955" max="6955" width="8" style="271" customWidth="1"/>
    <col min="6956" max="6956" width="8.140625" style="271" customWidth="1"/>
    <col min="6957" max="6957" width="7" style="271" customWidth="1"/>
    <col min="6958" max="6958" width="7.5703125" style="271" customWidth="1"/>
    <col min="6959" max="6959" width="7.42578125" style="271" customWidth="1"/>
    <col min="6960" max="6960" width="7.28515625" style="271" customWidth="1"/>
    <col min="6961" max="6961" width="7" style="271" customWidth="1"/>
    <col min="6962" max="6962" width="7.5703125" style="271" customWidth="1"/>
    <col min="6963" max="6963" width="8.28515625" style="271" customWidth="1"/>
    <col min="6964" max="6964" width="7.5703125" style="271" customWidth="1"/>
    <col min="6965" max="6965" width="11.140625" style="271" customWidth="1"/>
    <col min="6966" max="6966" width="6.42578125" style="271" customWidth="1"/>
    <col min="6967" max="6967" width="7.5703125" style="271" customWidth="1"/>
    <col min="6968" max="6968" width="9" style="271" customWidth="1"/>
    <col min="6969" max="6969" width="8.42578125" style="271" bestFit="1" customWidth="1"/>
    <col min="6970" max="6970" width="9.140625" style="271" bestFit="1" customWidth="1"/>
    <col min="6971" max="6971" width="10.85546875" style="271" customWidth="1"/>
    <col min="6972" max="6972" width="6.7109375" style="271" customWidth="1"/>
    <col min="6973" max="7194" width="11.42578125" style="271"/>
    <col min="7195" max="7195" width="4" style="271" customWidth="1"/>
    <col min="7196" max="7196" width="43.7109375" style="271" customWidth="1"/>
    <col min="7197" max="7197" width="10.42578125" style="271" customWidth="1"/>
    <col min="7198" max="7198" width="8.42578125" style="271" customWidth="1"/>
    <col min="7199" max="7199" width="8.28515625" style="271" customWidth="1"/>
    <col min="7200" max="7200" width="10.140625" style="271" customWidth="1"/>
    <col min="7201" max="7201" width="9.5703125" style="271" customWidth="1"/>
    <col min="7202" max="7202" width="9.28515625" style="271" customWidth="1"/>
    <col min="7203" max="7204" width="7.5703125" style="271" customWidth="1"/>
    <col min="7205" max="7205" width="8.140625" style="271" customWidth="1"/>
    <col min="7206" max="7206" width="8.7109375" style="271" customWidth="1"/>
    <col min="7207" max="7207" width="9.140625" style="271" customWidth="1"/>
    <col min="7208" max="7208" width="8.85546875" style="271" customWidth="1"/>
    <col min="7209" max="7209" width="6" style="271" customWidth="1"/>
    <col min="7210" max="7210" width="7.5703125" style="271" customWidth="1"/>
    <col min="7211" max="7211" width="8" style="271" customWidth="1"/>
    <col min="7212" max="7212" width="8.140625" style="271" customWidth="1"/>
    <col min="7213" max="7213" width="7" style="271" customWidth="1"/>
    <col min="7214" max="7214" width="7.5703125" style="271" customWidth="1"/>
    <col min="7215" max="7215" width="7.42578125" style="271" customWidth="1"/>
    <col min="7216" max="7216" width="7.28515625" style="271" customWidth="1"/>
    <col min="7217" max="7217" width="7" style="271" customWidth="1"/>
    <col min="7218" max="7218" width="7.5703125" style="271" customWidth="1"/>
    <col min="7219" max="7219" width="8.28515625" style="271" customWidth="1"/>
    <col min="7220" max="7220" width="7.5703125" style="271" customWidth="1"/>
    <col min="7221" max="7221" width="11.140625" style="271" customWidth="1"/>
    <col min="7222" max="7222" width="6.42578125" style="271" customWidth="1"/>
    <col min="7223" max="7223" width="7.5703125" style="271" customWidth="1"/>
    <col min="7224" max="7224" width="9" style="271" customWidth="1"/>
    <col min="7225" max="7225" width="8.42578125" style="271" bestFit="1" customWidth="1"/>
    <col min="7226" max="7226" width="9.140625" style="271" bestFit="1" customWidth="1"/>
    <col min="7227" max="7227" width="10.85546875" style="271" customWidth="1"/>
    <col min="7228" max="7228" width="6.7109375" style="271" customWidth="1"/>
    <col min="7229" max="7450" width="11.42578125" style="271"/>
    <col min="7451" max="7451" width="4" style="271" customWidth="1"/>
    <col min="7452" max="7452" width="43.7109375" style="271" customWidth="1"/>
    <col min="7453" max="7453" width="10.42578125" style="271" customWidth="1"/>
    <col min="7454" max="7454" width="8.42578125" style="271" customWidth="1"/>
    <col min="7455" max="7455" width="8.28515625" style="271" customWidth="1"/>
    <col min="7456" max="7456" width="10.140625" style="271" customWidth="1"/>
    <col min="7457" max="7457" width="9.5703125" style="271" customWidth="1"/>
    <col min="7458" max="7458" width="9.28515625" style="271" customWidth="1"/>
    <col min="7459" max="7460" width="7.5703125" style="271" customWidth="1"/>
    <col min="7461" max="7461" width="8.140625" style="271" customWidth="1"/>
    <col min="7462" max="7462" width="8.7109375" style="271" customWidth="1"/>
    <col min="7463" max="7463" width="9.140625" style="271" customWidth="1"/>
    <col min="7464" max="7464" width="8.85546875" style="271" customWidth="1"/>
    <col min="7465" max="7465" width="6" style="271" customWidth="1"/>
    <col min="7466" max="7466" width="7.5703125" style="271" customWidth="1"/>
    <col min="7467" max="7467" width="8" style="271" customWidth="1"/>
    <col min="7468" max="7468" width="8.140625" style="271" customWidth="1"/>
    <col min="7469" max="7469" width="7" style="271" customWidth="1"/>
    <col min="7470" max="7470" width="7.5703125" style="271" customWidth="1"/>
    <col min="7471" max="7471" width="7.42578125" style="271" customWidth="1"/>
    <col min="7472" max="7472" width="7.28515625" style="271" customWidth="1"/>
    <col min="7473" max="7473" width="7" style="271" customWidth="1"/>
    <col min="7474" max="7474" width="7.5703125" style="271" customWidth="1"/>
    <col min="7475" max="7475" width="8.28515625" style="271" customWidth="1"/>
    <col min="7476" max="7476" width="7.5703125" style="271" customWidth="1"/>
    <col min="7477" max="7477" width="11.140625" style="271" customWidth="1"/>
    <col min="7478" max="7478" width="6.42578125" style="271" customWidth="1"/>
    <col min="7479" max="7479" width="7.5703125" style="271" customWidth="1"/>
    <col min="7480" max="7480" width="9" style="271" customWidth="1"/>
    <col min="7481" max="7481" width="8.42578125" style="271" bestFit="1" customWidth="1"/>
    <col min="7482" max="7482" width="9.140625" style="271" bestFit="1" customWidth="1"/>
    <col min="7483" max="7483" width="10.85546875" style="271" customWidth="1"/>
    <col min="7484" max="7484" width="6.7109375" style="271" customWidth="1"/>
    <col min="7485" max="7706" width="11.42578125" style="271"/>
    <col min="7707" max="7707" width="4" style="271" customWidth="1"/>
    <col min="7708" max="7708" width="43.7109375" style="271" customWidth="1"/>
    <col min="7709" max="7709" width="10.42578125" style="271" customWidth="1"/>
    <col min="7710" max="7710" width="8.42578125" style="271" customWidth="1"/>
    <col min="7711" max="7711" width="8.28515625" style="271" customWidth="1"/>
    <col min="7712" max="7712" width="10.140625" style="271" customWidth="1"/>
    <col min="7713" max="7713" width="9.5703125" style="271" customWidth="1"/>
    <col min="7714" max="7714" width="9.28515625" style="271" customWidth="1"/>
    <col min="7715" max="7716" width="7.5703125" style="271" customWidth="1"/>
    <col min="7717" max="7717" width="8.140625" style="271" customWidth="1"/>
    <col min="7718" max="7718" width="8.7109375" style="271" customWidth="1"/>
    <col min="7719" max="7719" width="9.140625" style="271" customWidth="1"/>
    <col min="7720" max="7720" width="8.85546875" style="271" customWidth="1"/>
    <col min="7721" max="7721" width="6" style="271" customWidth="1"/>
    <col min="7722" max="7722" width="7.5703125" style="271" customWidth="1"/>
    <col min="7723" max="7723" width="8" style="271" customWidth="1"/>
    <col min="7724" max="7724" width="8.140625" style="271" customWidth="1"/>
    <col min="7725" max="7725" width="7" style="271" customWidth="1"/>
    <col min="7726" max="7726" width="7.5703125" style="271" customWidth="1"/>
    <col min="7727" max="7727" width="7.42578125" style="271" customWidth="1"/>
    <col min="7728" max="7728" width="7.28515625" style="271" customWidth="1"/>
    <col min="7729" max="7729" width="7" style="271" customWidth="1"/>
    <col min="7730" max="7730" width="7.5703125" style="271" customWidth="1"/>
    <col min="7731" max="7731" width="8.28515625" style="271" customWidth="1"/>
    <col min="7732" max="7732" width="7.5703125" style="271" customWidth="1"/>
    <col min="7733" max="7733" width="11.140625" style="271" customWidth="1"/>
    <col min="7734" max="7734" width="6.42578125" style="271" customWidth="1"/>
    <col min="7735" max="7735" width="7.5703125" style="271" customWidth="1"/>
    <col min="7736" max="7736" width="9" style="271" customWidth="1"/>
    <col min="7737" max="7737" width="8.42578125" style="271" bestFit="1" customWidth="1"/>
    <col min="7738" max="7738" width="9.140625" style="271" bestFit="1" customWidth="1"/>
    <col min="7739" max="7739" width="10.85546875" style="271" customWidth="1"/>
    <col min="7740" max="7740" width="6.7109375" style="271" customWidth="1"/>
    <col min="7741" max="7962" width="11.42578125" style="271"/>
    <col min="7963" max="7963" width="4" style="271" customWidth="1"/>
    <col min="7964" max="7964" width="43.7109375" style="271" customWidth="1"/>
    <col min="7965" max="7965" width="10.42578125" style="271" customWidth="1"/>
    <col min="7966" max="7966" width="8.42578125" style="271" customWidth="1"/>
    <col min="7967" max="7967" width="8.28515625" style="271" customWidth="1"/>
    <col min="7968" max="7968" width="10.140625" style="271" customWidth="1"/>
    <col min="7969" max="7969" width="9.5703125" style="271" customWidth="1"/>
    <col min="7970" max="7970" width="9.28515625" style="271" customWidth="1"/>
    <col min="7971" max="7972" width="7.5703125" style="271" customWidth="1"/>
    <col min="7973" max="7973" width="8.140625" style="271" customWidth="1"/>
    <col min="7974" max="7974" width="8.7109375" style="271" customWidth="1"/>
    <col min="7975" max="7975" width="9.140625" style="271" customWidth="1"/>
    <col min="7976" max="7976" width="8.85546875" style="271" customWidth="1"/>
    <col min="7977" max="7977" width="6" style="271" customWidth="1"/>
    <col min="7978" max="7978" width="7.5703125" style="271" customWidth="1"/>
    <col min="7979" max="7979" width="8" style="271" customWidth="1"/>
    <col min="7980" max="7980" width="8.140625" style="271" customWidth="1"/>
    <col min="7981" max="7981" width="7" style="271" customWidth="1"/>
    <col min="7982" max="7982" width="7.5703125" style="271" customWidth="1"/>
    <col min="7983" max="7983" width="7.42578125" style="271" customWidth="1"/>
    <col min="7984" max="7984" width="7.28515625" style="271" customWidth="1"/>
    <col min="7985" max="7985" width="7" style="271" customWidth="1"/>
    <col min="7986" max="7986" width="7.5703125" style="271" customWidth="1"/>
    <col min="7987" max="7987" width="8.28515625" style="271" customWidth="1"/>
    <col min="7988" max="7988" width="7.5703125" style="271" customWidth="1"/>
    <col min="7989" max="7989" width="11.140625" style="271" customWidth="1"/>
    <col min="7990" max="7990" width="6.42578125" style="271" customWidth="1"/>
    <col min="7991" max="7991" width="7.5703125" style="271" customWidth="1"/>
    <col min="7992" max="7992" width="9" style="271" customWidth="1"/>
    <col min="7993" max="7993" width="8.42578125" style="271" bestFit="1" customWidth="1"/>
    <col min="7994" max="7994" width="9.140625" style="271" bestFit="1" customWidth="1"/>
    <col min="7995" max="7995" width="10.85546875" style="271" customWidth="1"/>
    <col min="7996" max="7996" width="6.7109375" style="271" customWidth="1"/>
    <col min="7997" max="8218" width="11.42578125" style="271"/>
    <col min="8219" max="8219" width="4" style="271" customWidth="1"/>
    <col min="8220" max="8220" width="43.7109375" style="271" customWidth="1"/>
    <col min="8221" max="8221" width="10.42578125" style="271" customWidth="1"/>
    <col min="8222" max="8222" width="8.42578125" style="271" customWidth="1"/>
    <col min="8223" max="8223" width="8.28515625" style="271" customWidth="1"/>
    <col min="8224" max="8224" width="10.140625" style="271" customWidth="1"/>
    <col min="8225" max="8225" width="9.5703125" style="271" customWidth="1"/>
    <col min="8226" max="8226" width="9.28515625" style="271" customWidth="1"/>
    <col min="8227" max="8228" width="7.5703125" style="271" customWidth="1"/>
    <col min="8229" max="8229" width="8.140625" style="271" customWidth="1"/>
    <col min="8230" max="8230" width="8.7109375" style="271" customWidth="1"/>
    <col min="8231" max="8231" width="9.140625" style="271" customWidth="1"/>
    <col min="8232" max="8232" width="8.85546875" style="271" customWidth="1"/>
    <col min="8233" max="8233" width="6" style="271" customWidth="1"/>
    <col min="8234" max="8234" width="7.5703125" style="271" customWidth="1"/>
    <col min="8235" max="8235" width="8" style="271" customWidth="1"/>
    <col min="8236" max="8236" width="8.140625" style="271" customWidth="1"/>
    <col min="8237" max="8237" width="7" style="271" customWidth="1"/>
    <col min="8238" max="8238" width="7.5703125" style="271" customWidth="1"/>
    <col min="8239" max="8239" width="7.42578125" style="271" customWidth="1"/>
    <col min="8240" max="8240" width="7.28515625" style="271" customWidth="1"/>
    <col min="8241" max="8241" width="7" style="271" customWidth="1"/>
    <col min="8242" max="8242" width="7.5703125" style="271" customWidth="1"/>
    <col min="8243" max="8243" width="8.28515625" style="271" customWidth="1"/>
    <col min="8244" max="8244" width="7.5703125" style="271" customWidth="1"/>
    <col min="8245" max="8245" width="11.140625" style="271" customWidth="1"/>
    <col min="8246" max="8246" width="6.42578125" style="271" customWidth="1"/>
    <col min="8247" max="8247" width="7.5703125" style="271" customWidth="1"/>
    <col min="8248" max="8248" width="9" style="271" customWidth="1"/>
    <col min="8249" max="8249" width="8.42578125" style="271" bestFit="1" customWidth="1"/>
    <col min="8250" max="8250" width="9.140625" style="271" bestFit="1" customWidth="1"/>
    <col min="8251" max="8251" width="10.85546875" style="271" customWidth="1"/>
    <col min="8252" max="8252" width="6.7109375" style="271" customWidth="1"/>
    <col min="8253" max="8474" width="11.42578125" style="271"/>
    <col min="8475" max="8475" width="4" style="271" customWidth="1"/>
    <col min="8476" max="8476" width="43.7109375" style="271" customWidth="1"/>
    <col min="8477" max="8477" width="10.42578125" style="271" customWidth="1"/>
    <col min="8478" max="8478" width="8.42578125" style="271" customWidth="1"/>
    <col min="8479" max="8479" width="8.28515625" style="271" customWidth="1"/>
    <col min="8480" max="8480" width="10.140625" style="271" customWidth="1"/>
    <col min="8481" max="8481" width="9.5703125" style="271" customWidth="1"/>
    <col min="8482" max="8482" width="9.28515625" style="271" customWidth="1"/>
    <col min="8483" max="8484" width="7.5703125" style="271" customWidth="1"/>
    <col min="8485" max="8485" width="8.140625" style="271" customWidth="1"/>
    <col min="8486" max="8486" width="8.7109375" style="271" customWidth="1"/>
    <col min="8487" max="8487" width="9.140625" style="271" customWidth="1"/>
    <col min="8488" max="8488" width="8.85546875" style="271" customWidth="1"/>
    <col min="8489" max="8489" width="6" style="271" customWidth="1"/>
    <col min="8490" max="8490" width="7.5703125" style="271" customWidth="1"/>
    <col min="8491" max="8491" width="8" style="271" customWidth="1"/>
    <col min="8492" max="8492" width="8.140625" style="271" customWidth="1"/>
    <col min="8493" max="8493" width="7" style="271" customWidth="1"/>
    <col min="8494" max="8494" width="7.5703125" style="271" customWidth="1"/>
    <col min="8495" max="8495" width="7.42578125" style="271" customWidth="1"/>
    <col min="8496" max="8496" width="7.28515625" style="271" customWidth="1"/>
    <col min="8497" max="8497" width="7" style="271" customWidth="1"/>
    <col min="8498" max="8498" width="7.5703125" style="271" customWidth="1"/>
    <col min="8499" max="8499" width="8.28515625" style="271" customWidth="1"/>
    <col min="8500" max="8500" width="7.5703125" style="271" customWidth="1"/>
    <col min="8501" max="8501" width="11.140625" style="271" customWidth="1"/>
    <col min="8502" max="8502" width="6.42578125" style="271" customWidth="1"/>
    <col min="8503" max="8503" width="7.5703125" style="271" customWidth="1"/>
    <col min="8504" max="8504" width="9" style="271" customWidth="1"/>
    <col min="8505" max="8505" width="8.42578125" style="271" bestFit="1" customWidth="1"/>
    <col min="8506" max="8506" width="9.140625" style="271" bestFit="1" customWidth="1"/>
    <col min="8507" max="8507" width="10.85546875" style="271" customWidth="1"/>
    <col min="8508" max="8508" width="6.7109375" style="271" customWidth="1"/>
    <col min="8509" max="8730" width="11.42578125" style="271"/>
    <col min="8731" max="8731" width="4" style="271" customWidth="1"/>
    <col min="8732" max="8732" width="43.7109375" style="271" customWidth="1"/>
    <col min="8733" max="8733" width="10.42578125" style="271" customWidth="1"/>
    <col min="8734" max="8734" width="8.42578125" style="271" customWidth="1"/>
    <col min="8735" max="8735" width="8.28515625" style="271" customWidth="1"/>
    <col min="8736" max="8736" width="10.140625" style="271" customWidth="1"/>
    <col min="8737" max="8737" width="9.5703125" style="271" customWidth="1"/>
    <col min="8738" max="8738" width="9.28515625" style="271" customWidth="1"/>
    <col min="8739" max="8740" width="7.5703125" style="271" customWidth="1"/>
    <col min="8741" max="8741" width="8.140625" style="271" customWidth="1"/>
    <col min="8742" max="8742" width="8.7109375" style="271" customWidth="1"/>
    <col min="8743" max="8743" width="9.140625" style="271" customWidth="1"/>
    <col min="8744" max="8744" width="8.85546875" style="271" customWidth="1"/>
    <col min="8745" max="8745" width="6" style="271" customWidth="1"/>
    <col min="8746" max="8746" width="7.5703125" style="271" customWidth="1"/>
    <col min="8747" max="8747" width="8" style="271" customWidth="1"/>
    <col min="8748" max="8748" width="8.140625" style="271" customWidth="1"/>
    <col min="8749" max="8749" width="7" style="271" customWidth="1"/>
    <col min="8750" max="8750" width="7.5703125" style="271" customWidth="1"/>
    <col min="8751" max="8751" width="7.42578125" style="271" customWidth="1"/>
    <col min="8752" max="8752" width="7.28515625" style="271" customWidth="1"/>
    <col min="8753" max="8753" width="7" style="271" customWidth="1"/>
    <col min="8754" max="8754" width="7.5703125" style="271" customWidth="1"/>
    <col min="8755" max="8755" width="8.28515625" style="271" customWidth="1"/>
    <col min="8756" max="8756" width="7.5703125" style="271" customWidth="1"/>
    <col min="8757" max="8757" width="11.140625" style="271" customWidth="1"/>
    <col min="8758" max="8758" width="6.42578125" style="271" customWidth="1"/>
    <col min="8759" max="8759" width="7.5703125" style="271" customWidth="1"/>
    <col min="8760" max="8760" width="9" style="271" customWidth="1"/>
    <col min="8761" max="8761" width="8.42578125" style="271" bestFit="1" customWidth="1"/>
    <col min="8762" max="8762" width="9.140625" style="271" bestFit="1" customWidth="1"/>
    <col min="8763" max="8763" width="10.85546875" style="271" customWidth="1"/>
    <col min="8764" max="8764" width="6.7109375" style="271" customWidth="1"/>
    <col min="8765" max="8986" width="11.42578125" style="271"/>
    <col min="8987" max="8987" width="4" style="271" customWidth="1"/>
    <col min="8988" max="8988" width="43.7109375" style="271" customWidth="1"/>
    <col min="8989" max="8989" width="10.42578125" style="271" customWidth="1"/>
    <col min="8990" max="8990" width="8.42578125" style="271" customWidth="1"/>
    <col min="8991" max="8991" width="8.28515625" style="271" customWidth="1"/>
    <col min="8992" max="8992" width="10.140625" style="271" customWidth="1"/>
    <col min="8993" max="8993" width="9.5703125" style="271" customWidth="1"/>
    <col min="8994" max="8994" width="9.28515625" style="271" customWidth="1"/>
    <col min="8995" max="8996" width="7.5703125" style="271" customWidth="1"/>
    <col min="8997" max="8997" width="8.140625" style="271" customWidth="1"/>
    <col min="8998" max="8998" width="8.7109375" style="271" customWidth="1"/>
    <col min="8999" max="8999" width="9.140625" style="271" customWidth="1"/>
    <col min="9000" max="9000" width="8.85546875" style="271" customWidth="1"/>
    <col min="9001" max="9001" width="6" style="271" customWidth="1"/>
    <col min="9002" max="9002" width="7.5703125" style="271" customWidth="1"/>
    <col min="9003" max="9003" width="8" style="271" customWidth="1"/>
    <col min="9004" max="9004" width="8.140625" style="271" customWidth="1"/>
    <col min="9005" max="9005" width="7" style="271" customWidth="1"/>
    <col min="9006" max="9006" width="7.5703125" style="271" customWidth="1"/>
    <col min="9007" max="9007" width="7.42578125" style="271" customWidth="1"/>
    <col min="9008" max="9008" width="7.28515625" style="271" customWidth="1"/>
    <col min="9009" max="9009" width="7" style="271" customWidth="1"/>
    <col min="9010" max="9010" width="7.5703125" style="271" customWidth="1"/>
    <col min="9011" max="9011" width="8.28515625" style="271" customWidth="1"/>
    <col min="9012" max="9012" width="7.5703125" style="271" customWidth="1"/>
    <col min="9013" max="9013" width="11.140625" style="271" customWidth="1"/>
    <col min="9014" max="9014" width="6.42578125" style="271" customWidth="1"/>
    <col min="9015" max="9015" width="7.5703125" style="271" customWidth="1"/>
    <col min="9016" max="9016" width="9" style="271" customWidth="1"/>
    <col min="9017" max="9017" width="8.42578125" style="271" bestFit="1" customWidth="1"/>
    <col min="9018" max="9018" width="9.140625" style="271" bestFit="1" customWidth="1"/>
    <col min="9019" max="9019" width="10.85546875" style="271" customWidth="1"/>
    <col min="9020" max="9020" width="6.7109375" style="271" customWidth="1"/>
    <col min="9021" max="9242" width="11.42578125" style="271"/>
    <col min="9243" max="9243" width="4" style="271" customWidth="1"/>
    <col min="9244" max="9244" width="43.7109375" style="271" customWidth="1"/>
    <col min="9245" max="9245" width="10.42578125" style="271" customWidth="1"/>
    <col min="9246" max="9246" width="8.42578125" style="271" customWidth="1"/>
    <col min="9247" max="9247" width="8.28515625" style="271" customWidth="1"/>
    <col min="9248" max="9248" width="10.140625" style="271" customWidth="1"/>
    <col min="9249" max="9249" width="9.5703125" style="271" customWidth="1"/>
    <col min="9250" max="9250" width="9.28515625" style="271" customWidth="1"/>
    <col min="9251" max="9252" width="7.5703125" style="271" customWidth="1"/>
    <col min="9253" max="9253" width="8.140625" style="271" customWidth="1"/>
    <col min="9254" max="9254" width="8.7109375" style="271" customWidth="1"/>
    <col min="9255" max="9255" width="9.140625" style="271" customWidth="1"/>
    <col min="9256" max="9256" width="8.85546875" style="271" customWidth="1"/>
    <col min="9257" max="9257" width="6" style="271" customWidth="1"/>
    <col min="9258" max="9258" width="7.5703125" style="271" customWidth="1"/>
    <col min="9259" max="9259" width="8" style="271" customWidth="1"/>
    <col min="9260" max="9260" width="8.140625" style="271" customWidth="1"/>
    <col min="9261" max="9261" width="7" style="271" customWidth="1"/>
    <col min="9262" max="9262" width="7.5703125" style="271" customWidth="1"/>
    <col min="9263" max="9263" width="7.42578125" style="271" customWidth="1"/>
    <col min="9264" max="9264" width="7.28515625" style="271" customWidth="1"/>
    <col min="9265" max="9265" width="7" style="271" customWidth="1"/>
    <col min="9266" max="9266" width="7.5703125" style="271" customWidth="1"/>
    <col min="9267" max="9267" width="8.28515625" style="271" customWidth="1"/>
    <col min="9268" max="9268" width="7.5703125" style="271" customWidth="1"/>
    <col min="9269" max="9269" width="11.140625" style="271" customWidth="1"/>
    <col min="9270" max="9270" width="6.42578125" style="271" customWidth="1"/>
    <col min="9271" max="9271" width="7.5703125" style="271" customWidth="1"/>
    <col min="9272" max="9272" width="9" style="271" customWidth="1"/>
    <col min="9273" max="9273" width="8.42578125" style="271" bestFit="1" customWidth="1"/>
    <col min="9274" max="9274" width="9.140625" style="271" bestFit="1" customWidth="1"/>
    <col min="9275" max="9275" width="10.85546875" style="271" customWidth="1"/>
    <col min="9276" max="9276" width="6.7109375" style="271" customWidth="1"/>
    <col min="9277" max="9498" width="11.42578125" style="271"/>
    <col min="9499" max="9499" width="4" style="271" customWidth="1"/>
    <col min="9500" max="9500" width="43.7109375" style="271" customWidth="1"/>
    <col min="9501" max="9501" width="10.42578125" style="271" customWidth="1"/>
    <col min="9502" max="9502" width="8.42578125" style="271" customWidth="1"/>
    <col min="9503" max="9503" width="8.28515625" style="271" customWidth="1"/>
    <col min="9504" max="9504" width="10.140625" style="271" customWidth="1"/>
    <col min="9505" max="9505" width="9.5703125" style="271" customWidth="1"/>
    <col min="9506" max="9506" width="9.28515625" style="271" customWidth="1"/>
    <col min="9507" max="9508" width="7.5703125" style="271" customWidth="1"/>
    <col min="9509" max="9509" width="8.140625" style="271" customWidth="1"/>
    <col min="9510" max="9510" width="8.7109375" style="271" customWidth="1"/>
    <col min="9511" max="9511" width="9.140625" style="271" customWidth="1"/>
    <col min="9512" max="9512" width="8.85546875" style="271" customWidth="1"/>
    <col min="9513" max="9513" width="6" style="271" customWidth="1"/>
    <col min="9514" max="9514" width="7.5703125" style="271" customWidth="1"/>
    <col min="9515" max="9515" width="8" style="271" customWidth="1"/>
    <col min="9516" max="9516" width="8.140625" style="271" customWidth="1"/>
    <col min="9517" max="9517" width="7" style="271" customWidth="1"/>
    <col min="9518" max="9518" width="7.5703125" style="271" customWidth="1"/>
    <col min="9519" max="9519" width="7.42578125" style="271" customWidth="1"/>
    <col min="9520" max="9520" width="7.28515625" style="271" customWidth="1"/>
    <col min="9521" max="9521" width="7" style="271" customWidth="1"/>
    <col min="9522" max="9522" width="7.5703125" style="271" customWidth="1"/>
    <col min="9523" max="9523" width="8.28515625" style="271" customWidth="1"/>
    <col min="9524" max="9524" width="7.5703125" style="271" customWidth="1"/>
    <col min="9525" max="9525" width="11.140625" style="271" customWidth="1"/>
    <col min="9526" max="9526" width="6.42578125" style="271" customWidth="1"/>
    <col min="9527" max="9527" width="7.5703125" style="271" customWidth="1"/>
    <col min="9528" max="9528" width="9" style="271" customWidth="1"/>
    <col min="9529" max="9529" width="8.42578125" style="271" bestFit="1" customWidth="1"/>
    <col min="9530" max="9530" width="9.140625" style="271" bestFit="1" customWidth="1"/>
    <col min="9531" max="9531" width="10.85546875" style="271" customWidth="1"/>
    <col min="9532" max="9532" width="6.7109375" style="271" customWidth="1"/>
    <col min="9533" max="9754" width="11.42578125" style="271"/>
    <col min="9755" max="9755" width="4" style="271" customWidth="1"/>
    <col min="9756" max="9756" width="43.7109375" style="271" customWidth="1"/>
    <col min="9757" max="9757" width="10.42578125" style="271" customWidth="1"/>
    <col min="9758" max="9758" width="8.42578125" style="271" customWidth="1"/>
    <col min="9759" max="9759" width="8.28515625" style="271" customWidth="1"/>
    <col min="9760" max="9760" width="10.140625" style="271" customWidth="1"/>
    <col min="9761" max="9761" width="9.5703125" style="271" customWidth="1"/>
    <col min="9762" max="9762" width="9.28515625" style="271" customWidth="1"/>
    <col min="9763" max="9764" width="7.5703125" style="271" customWidth="1"/>
    <col min="9765" max="9765" width="8.140625" style="271" customWidth="1"/>
    <col min="9766" max="9766" width="8.7109375" style="271" customWidth="1"/>
    <col min="9767" max="9767" width="9.140625" style="271" customWidth="1"/>
    <col min="9768" max="9768" width="8.85546875" style="271" customWidth="1"/>
    <col min="9769" max="9769" width="6" style="271" customWidth="1"/>
    <col min="9770" max="9770" width="7.5703125" style="271" customWidth="1"/>
    <col min="9771" max="9771" width="8" style="271" customWidth="1"/>
    <col min="9772" max="9772" width="8.140625" style="271" customWidth="1"/>
    <col min="9773" max="9773" width="7" style="271" customWidth="1"/>
    <col min="9774" max="9774" width="7.5703125" style="271" customWidth="1"/>
    <col min="9775" max="9775" width="7.42578125" style="271" customWidth="1"/>
    <col min="9776" max="9776" width="7.28515625" style="271" customWidth="1"/>
    <col min="9777" max="9777" width="7" style="271" customWidth="1"/>
    <col min="9778" max="9778" width="7.5703125" style="271" customWidth="1"/>
    <col min="9779" max="9779" width="8.28515625" style="271" customWidth="1"/>
    <col min="9780" max="9780" width="7.5703125" style="271" customWidth="1"/>
    <col min="9781" max="9781" width="11.140625" style="271" customWidth="1"/>
    <col min="9782" max="9782" width="6.42578125" style="271" customWidth="1"/>
    <col min="9783" max="9783" width="7.5703125" style="271" customWidth="1"/>
    <col min="9784" max="9784" width="9" style="271" customWidth="1"/>
    <col min="9785" max="9785" width="8.42578125" style="271" bestFit="1" customWidth="1"/>
    <col min="9786" max="9786" width="9.140625" style="271" bestFit="1" customWidth="1"/>
    <col min="9787" max="9787" width="10.85546875" style="271" customWidth="1"/>
    <col min="9788" max="9788" width="6.7109375" style="271" customWidth="1"/>
    <col min="9789" max="10010" width="11.42578125" style="271"/>
    <col min="10011" max="10011" width="4" style="271" customWidth="1"/>
    <col min="10012" max="10012" width="43.7109375" style="271" customWidth="1"/>
    <col min="10013" max="10013" width="10.42578125" style="271" customWidth="1"/>
    <col min="10014" max="10014" width="8.42578125" style="271" customWidth="1"/>
    <col min="10015" max="10015" width="8.28515625" style="271" customWidth="1"/>
    <col min="10016" max="10016" width="10.140625" style="271" customWidth="1"/>
    <col min="10017" max="10017" width="9.5703125" style="271" customWidth="1"/>
    <col min="10018" max="10018" width="9.28515625" style="271" customWidth="1"/>
    <col min="10019" max="10020" width="7.5703125" style="271" customWidth="1"/>
    <col min="10021" max="10021" width="8.140625" style="271" customWidth="1"/>
    <col min="10022" max="10022" width="8.7109375" style="271" customWidth="1"/>
    <col min="10023" max="10023" width="9.140625" style="271" customWidth="1"/>
    <col min="10024" max="10024" width="8.85546875" style="271" customWidth="1"/>
    <col min="10025" max="10025" width="6" style="271" customWidth="1"/>
    <col min="10026" max="10026" width="7.5703125" style="271" customWidth="1"/>
    <col min="10027" max="10027" width="8" style="271" customWidth="1"/>
    <col min="10028" max="10028" width="8.140625" style="271" customWidth="1"/>
    <col min="10029" max="10029" width="7" style="271" customWidth="1"/>
    <col min="10030" max="10030" width="7.5703125" style="271" customWidth="1"/>
    <col min="10031" max="10031" width="7.42578125" style="271" customWidth="1"/>
    <col min="10032" max="10032" width="7.28515625" style="271" customWidth="1"/>
    <col min="10033" max="10033" width="7" style="271" customWidth="1"/>
    <col min="10034" max="10034" width="7.5703125" style="271" customWidth="1"/>
    <col min="10035" max="10035" width="8.28515625" style="271" customWidth="1"/>
    <col min="10036" max="10036" width="7.5703125" style="271" customWidth="1"/>
    <col min="10037" max="10037" width="11.140625" style="271" customWidth="1"/>
    <col min="10038" max="10038" width="6.42578125" style="271" customWidth="1"/>
    <col min="10039" max="10039" width="7.5703125" style="271" customWidth="1"/>
    <col min="10040" max="10040" width="9" style="271" customWidth="1"/>
    <col min="10041" max="10041" width="8.42578125" style="271" bestFit="1" customWidth="1"/>
    <col min="10042" max="10042" width="9.140625" style="271" bestFit="1" customWidth="1"/>
    <col min="10043" max="10043" width="10.85546875" style="271" customWidth="1"/>
    <col min="10044" max="10044" width="6.7109375" style="271" customWidth="1"/>
    <col min="10045" max="10266" width="11.42578125" style="271"/>
    <col min="10267" max="10267" width="4" style="271" customWidth="1"/>
    <col min="10268" max="10268" width="43.7109375" style="271" customWidth="1"/>
    <col min="10269" max="10269" width="10.42578125" style="271" customWidth="1"/>
    <col min="10270" max="10270" width="8.42578125" style="271" customWidth="1"/>
    <col min="10271" max="10271" width="8.28515625" style="271" customWidth="1"/>
    <col min="10272" max="10272" width="10.140625" style="271" customWidth="1"/>
    <col min="10273" max="10273" width="9.5703125" style="271" customWidth="1"/>
    <col min="10274" max="10274" width="9.28515625" style="271" customWidth="1"/>
    <col min="10275" max="10276" width="7.5703125" style="271" customWidth="1"/>
    <col min="10277" max="10277" width="8.140625" style="271" customWidth="1"/>
    <col min="10278" max="10278" width="8.7109375" style="271" customWidth="1"/>
    <col min="10279" max="10279" width="9.140625" style="271" customWidth="1"/>
    <col min="10280" max="10280" width="8.85546875" style="271" customWidth="1"/>
    <col min="10281" max="10281" width="6" style="271" customWidth="1"/>
    <col min="10282" max="10282" width="7.5703125" style="271" customWidth="1"/>
    <col min="10283" max="10283" width="8" style="271" customWidth="1"/>
    <col min="10284" max="10284" width="8.140625" style="271" customWidth="1"/>
    <col min="10285" max="10285" width="7" style="271" customWidth="1"/>
    <col min="10286" max="10286" width="7.5703125" style="271" customWidth="1"/>
    <col min="10287" max="10287" width="7.42578125" style="271" customWidth="1"/>
    <col min="10288" max="10288" width="7.28515625" style="271" customWidth="1"/>
    <col min="10289" max="10289" width="7" style="271" customWidth="1"/>
    <col min="10290" max="10290" width="7.5703125" style="271" customWidth="1"/>
    <col min="10291" max="10291" width="8.28515625" style="271" customWidth="1"/>
    <col min="10292" max="10292" width="7.5703125" style="271" customWidth="1"/>
    <col min="10293" max="10293" width="11.140625" style="271" customWidth="1"/>
    <col min="10294" max="10294" width="6.42578125" style="271" customWidth="1"/>
    <col min="10295" max="10295" width="7.5703125" style="271" customWidth="1"/>
    <col min="10296" max="10296" width="9" style="271" customWidth="1"/>
    <col min="10297" max="10297" width="8.42578125" style="271" bestFit="1" customWidth="1"/>
    <col min="10298" max="10298" width="9.140625" style="271" bestFit="1" customWidth="1"/>
    <col min="10299" max="10299" width="10.85546875" style="271" customWidth="1"/>
    <col min="10300" max="10300" width="6.7109375" style="271" customWidth="1"/>
    <col min="10301" max="10522" width="11.42578125" style="271"/>
    <col min="10523" max="10523" width="4" style="271" customWidth="1"/>
    <col min="10524" max="10524" width="43.7109375" style="271" customWidth="1"/>
    <col min="10525" max="10525" width="10.42578125" style="271" customWidth="1"/>
    <col min="10526" max="10526" width="8.42578125" style="271" customWidth="1"/>
    <col min="10527" max="10527" width="8.28515625" style="271" customWidth="1"/>
    <col min="10528" max="10528" width="10.140625" style="271" customWidth="1"/>
    <col min="10529" max="10529" width="9.5703125" style="271" customWidth="1"/>
    <col min="10530" max="10530" width="9.28515625" style="271" customWidth="1"/>
    <col min="10531" max="10532" width="7.5703125" style="271" customWidth="1"/>
    <col min="10533" max="10533" width="8.140625" style="271" customWidth="1"/>
    <col min="10534" max="10534" width="8.7109375" style="271" customWidth="1"/>
    <col min="10535" max="10535" width="9.140625" style="271" customWidth="1"/>
    <col min="10536" max="10536" width="8.85546875" style="271" customWidth="1"/>
    <col min="10537" max="10537" width="6" style="271" customWidth="1"/>
    <col min="10538" max="10538" width="7.5703125" style="271" customWidth="1"/>
    <col min="10539" max="10539" width="8" style="271" customWidth="1"/>
    <col min="10540" max="10540" width="8.140625" style="271" customWidth="1"/>
    <col min="10541" max="10541" width="7" style="271" customWidth="1"/>
    <col min="10542" max="10542" width="7.5703125" style="271" customWidth="1"/>
    <col min="10543" max="10543" width="7.42578125" style="271" customWidth="1"/>
    <col min="10544" max="10544" width="7.28515625" style="271" customWidth="1"/>
    <col min="10545" max="10545" width="7" style="271" customWidth="1"/>
    <col min="10546" max="10546" width="7.5703125" style="271" customWidth="1"/>
    <col min="10547" max="10547" width="8.28515625" style="271" customWidth="1"/>
    <col min="10548" max="10548" width="7.5703125" style="271" customWidth="1"/>
    <col min="10549" max="10549" width="11.140625" style="271" customWidth="1"/>
    <col min="10550" max="10550" width="6.42578125" style="271" customWidth="1"/>
    <col min="10551" max="10551" width="7.5703125" style="271" customWidth="1"/>
    <col min="10552" max="10552" width="9" style="271" customWidth="1"/>
    <col min="10553" max="10553" width="8.42578125" style="271" bestFit="1" customWidth="1"/>
    <col min="10554" max="10554" width="9.140625" style="271" bestFit="1" customWidth="1"/>
    <col min="10555" max="10555" width="10.85546875" style="271" customWidth="1"/>
    <col min="10556" max="10556" width="6.7109375" style="271" customWidth="1"/>
    <col min="10557" max="10778" width="11.42578125" style="271"/>
    <col min="10779" max="10779" width="4" style="271" customWidth="1"/>
    <col min="10780" max="10780" width="43.7109375" style="271" customWidth="1"/>
    <col min="10781" max="10781" width="10.42578125" style="271" customWidth="1"/>
    <col min="10782" max="10782" width="8.42578125" style="271" customWidth="1"/>
    <col min="10783" max="10783" width="8.28515625" style="271" customWidth="1"/>
    <col min="10784" max="10784" width="10.140625" style="271" customWidth="1"/>
    <col min="10785" max="10785" width="9.5703125" style="271" customWidth="1"/>
    <col min="10786" max="10786" width="9.28515625" style="271" customWidth="1"/>
    <col min="10787" max="10788" width="7.5703125" style="271" customWidth="1"/>
    <col min="10789" max="10789" width="8.140625" style="271" customWidth="1"/>
    <col min="10790" max="10790" width="8.7109375" style="271" customWidth="1"/>
    <col min="10791" max="10791" width="9.140625" style="271" customWidth="1"/>
    <col min="10792" max="10792" width="8.85546875" style="271" customWidth="1"/>
    <col min="10793" max="10793" width="6" style="271" customWidth="1"/>
    <col min="10794" max="10794" width="7.5703125" style="271" customWidth="1"/>
    <col min="10795" max="10795" width="8" style="271" customWidth="1"/>
    <col min="10796" max="10796" width="8.140625" style="271" customWidth="1"/>
    <col min="10797" max="10797" width="7" style="271" customWidth="1"/>
    <col min="10798" max="10798" width="7.5703125" style="271" customWidth="1"/>
    <col min="10799" max="10799" width="7.42578125" style="271" customWidth="1"/>
    <col min="10800" max="10800" width="7.28515625" style="271" customWidth="1"/>
    <col min="10801" max="10801" width="7" style="271" customWidth="1"/>
    <col min="10802" max="10802" width="7.5703125" style="271" customWidth="1"/>
    <col min="10803" max="10803" width="8.28515625" style="271" customWidth="1"/>
    <col min="10804" max="10804" width="7.5703125" style="271" customWidth="1"/>
    <col min="10805" max="10805" width="11.140625" style="271" customWidth="1"/>
    <col min="10806" max="10806" width="6.42578125" style="271" customWidth="1"/>
    <col min="10807" max="10807" width="7.5703125" style="271" customWidth="1"/>
    <col min="10808" max="10808" width="9" style="271" customWidth="1"/>
    <col min="10809" max="10809" width="8.42578125" style="271" bestFit="1" customWidth="1"/>
    <col min="10810" max="10810" width="9.140625" style="271" bestFit="1" customWidth="1"/>
    <col min="10811" max="10811" width="10.85546875" style="271" customWidth="1"/>
    <col min="10812" max="10812" width="6.7109375" style="271" customWidth="1"/>
    <col min="10813" max="11034" width="11.42578125" style="271"/>
    <col min="11035" max="11035" width="4" style="271" customWidth="1"/>
    <col min="11036" max="11036" width="43.7109375" style="271" customWidth="1"/>
    <col min="11037" max="11037" width="10.42578125" style="271" customWidth="1"/>
    <col min="11038" max="11038" width="8.42578125" style="271" customWidth="1"/>
    <col min="11039" max="11039" width="8.28515625" style="271" customWidth="1"/>
    <col min="11040" max="11040" width="10.140625" style="271" customWidth="1"/>
    <col min="11041" max="11041" width="9.5703125" style="271" customWidth="1"/>
    <col min="11042" max="11042" width="9.28515625" style="271" customWidth="1"/>
    <col min="11043" max="11044" width="7.5703125" style="271" customWidth="1"/>
    <col min="11045" max="11045" width="8.140625" style="271" customWidth="1"/>
    <col min="11046" max="11046" width="8.7109375" style="271" customWidth="1"/>
    <col min="11047" max="11047" width="9.140625" style="271" customWidth="1"/>
    <col min="11048" max="11048" width="8.85546875" style="271" customWidth="1"/>
    <col min="11049" max="11049" width="6" style="271" customWidth="1"/>
    <col min="11050" max="11050" width="7.5703125" style="271" customWidth="1"/>
    <col min="11051" max="11051" width="8" style="271" customWidth="1"/>
    <col min="11052" max="11052" width="8.140625" style="271" customWidth="1"/>
    <col min="11053" max="11053" width="7" style="271" customWidth="1"/>
    <col min="11054" max="11054" width="7.5703125" style="271" customWidth="1"/>
    <col min="11055" max="11055" width="7.42578125" style="271" customWidth="1"/>
    <col min="11056" max="11056" width="7.28515625" style="271" customWidth="1"/>
    <col min="11057" max="11057" width="7" style="271" customWidth="1"/>
    <col min="11058" max="11058" width="7.5703125" style="271" customWidth="1"/>
    <col min="11059" max="11059" width="8.28515625" style="271" customWidth="1"/>
    <col min="11060" max="11060" width="7.5703125" style="271" customWidth="1"/>
    <col min="11061" max="11061" width="11.140625" style="271" customWidth="1"/>
    <col min="11062" max="11062" width="6.42578125" style="271" customWidth="1"/>
    <col min="11063" max="11063" width="7.5703125" style="271" customWidth="1"/>
    <col min="11064" max="11064" width="9" style="271" customWidth="1"/>
    <col min="11065" max="11065" width="8.42578125" style="271" bestFit="1" customWidth="1"/>
    <col min="11066" max="11066" width="9.140625" style="271" bestFit="1" customWidth="1"/>
    <col min="11067" max="11067" width="10.85546875" style="271" customWidth="1"/>
    <col min="11068" max="11068" width="6.7109375" style="271" customWidth="1"/>
    <col min="11069" max="11290" width="11.42578125" style="271"/>
    <col min="11291" max="11291" width="4" style="271" customWidth="1"/>
    <col min="11292" max="11292" width="43.7109375" style="271" customWidth="1"/>
    <col min="11293" max="11293" width="10.42578125" style="271" customWidth="1"/>
    <col min="11294" max="11294" width="8.42578125" style="271" customWidth="1"/>
    <col min="11295" max="11295" width="8.28515625" style="271" customWidth="1"/>
    <col min="11296" max="11296" width="10.140625" style="271" customWidth="1"/>
    <col min="11297" max="11297" width="9.5703125" style="271" customWidth="1"/>
    <col min="11298" max="11298" width="9.28515625" style="271" customWidth="1"/>
    <col min="11299" max="11300" width="7.5703125" style="271" customWidth="1"/>
    <col min="11301" max="11301" width="8.140625" style="271" customWidth="1"/>
    <col min="11302" max="11302" width="8.7109375" style="271" customWidth="1"/>
    <col min="11303" max="11303" width="9.140625" style="271" customWidth="1"/>
    <col min="11304" max="11304" width="8.85546875" style="271" customWidth="1"/>
    <col min="11305" max="11305" width="6" style="271" customWidth="1"/>
    <col min="11306" max="11306" width="7.5703125" style="271" customWidth="1"/>
    <col min="11307" max="11307" width="8" style="271" customWidth="1"/>
    <col min="11308" max="11308" width="8.140625" style="271" customWidth="1"/>
    <col min="11309" max="11309" width="7" style="271" customWidth="1"/>
    <col min="11310" max="11310" width="7.5703125" style="271" customWidth="1"/>
    <col min="11311" max="11311" width="7.42578125" style="271" customWidth="1"/>
    <col min="11312" max="11312" width="7.28515625" style="271" customWidth="1"/>
    <col min="11313" max="11313" width="7" style="271" customWidth="1"/>
    <col min="11314" max="11314" width="7.5703125" style="271" customWidth="1"/>
    <col min="11315" max="11315" width="8.28515625" style="271" customWidth="1"/>
    <col min="11316" max="11316" width="7.5703125" style="271" customWidth="1"/>
    <col min="11317" max="11317" width="11.140625" style="271" customWidth="1"/>
    <col min="11318" max="11318" width="6.42578125" style="271" customWidth="1"/>
    <col min="11319" max="11319" width="7.5703125" style="271" customWidth="1"/>
    <col min="11320" max="11320" width="9" style="271" customWidth="1"/>
    <col min="11321" max="11321" width="8.42578125" style="271" bestFit="1" customWidth="1"/>
    <col min="11322" max="11322" width="9.140625" style="271" bestFit="1" customWidth="1"/>
    <col min="11323" max="11323" width="10.85546875" style="271" customWidth="1"/>
    <col min="11324" max="11324" width="6.7109375" style="271" customWidth="1"/>
    <col min="11325" max="11546" width="11.42578125" style="271"/>
    <col min="11547" max="11547" width="4" style="271" customWidth="1"/>
    <col min="11548" max="11548" width="43.7109375" style="271" customWidth="1"/>
    <col min="11549" max="11549" width="10.42578125" style="271" customWidth="1"/>
    <col min="11550" max="11550" width="8.42578125" style="271" customWidth="1"/>
    <col min="11551" max="11551" width="8.28515625" style="271" customWidth="1"/>
    <col min="11552" max="11552" width="10.140625" style="271" customWidth="1"/>
    <col min="11553" max="11553" width="9.5703125" style="271" customWidth="1"/>
    <col min="11554" max="11554" width="9.28515625" style="271" customWidth="1"/>
    <col min="11555" max="11556" width="7.5703125" style="271" customWidth="1"/>
    <col min="11557" max="11557" width="8.140625" style="271" customWidth="1"/>
    <col min="11558" max="11558" width="8.7109375" style="271" customWidth="1"/>
    <col min="11559" max="11559" width="9.140625" style="271" customWidth="1"/>
    <col min="11560" max="11560" width="8.85546875" style="271" customWidth="1"/>
    <col min="11561" max="11561" width="6" style="271" customWidth="1"/>
    <col min="11562" max="11562" width="7.5703125" style="271" customWidth="1"/>
    <col min="11563" max="11563" width="8" style="271" customWidth="1"/>
    <col min="11564" max="11564" width="8.140625" style="271" customWidth="1"/>
    <col min="11565" max="11565" width="7" style="271" customWidth="1"/>
    <col min="11566" max="11566" width="7.5703125" style="271" customWidth="1"/>
    <col min="11567" max="11567" width="7.42578125" style="271" customWidth="1"/>
    <col min="11568" max="11568" width="7.28515625" style="271" customWidth="1"/>
    <col min="11569" max="11569" width="7" style="271" customWidth="1"/>
    <col min="11570" max="11570" width="7.5703125" style="271" customWidth="1"/>
    <col min="11571" max="11571" width="8.28515625" style="271" customWidth="1"/>
    <col min="11572" max="11572" width="7.5703125" style="271" customWidth="1"/>
    <col min="11573" max="11573" width="11.140625" style="271" customWidth="1"/>
    <col min="11574" max="11574" width="6.42578125" style="271" customWidth="1"/>
    <col min="11575" max="11575" width="7.5703125" style="271" customWidth="1"/>
    <col min="11576" max="11576" width="9" style="271" customWidth="1"/>
    <col min="11577" max="11577" width="8.42578125" style="271" bestFit="1" customWidth="1"/>
    <col min="11578" max="11578" width="9.140625" style="271" bestFit="1" customWidth="1"/>
    <col min="11579" max="11579" width="10.85546875" style="271" customWidth="1"/>
    <col min="11580" max="11580" width="6.7109375" style="271" customWidth="1"/>
    <col min="11581" max="11802" width="11.42578125" style="271"/>
    <col min="11803" max="11803" width="4" style="271" customWidth="1"/>
    <col min="11804" max="11804" width="43.7109375" style="271" customWidth="1"/>
    <col min="11805" max="11805" width="10.42578125" style="271" customWidth="1"/>
    <col min="11806" max="11806" width="8.42578125" style="271" customWidth="1"/>
    <col min="11807" max="11807" width="8.28515625" style="271" customWidth="1"/>
    <col min="11808" max="11808" width="10.140625" style="271" customWidth="1"/>
    <col min="11809" max="11809" width="9.5703125" style="271" customWidth="1"/>
    <col min="11810" max="11810" width="9.28515625" style="271" customWidth="1"/>
    <col min="11811" max="11812" width="7.5703125" style="271" customWidth="1"/>
    <col min="11813" max="11813" width="8.140625" style="271" customWidth="1"/>
    <col min="11814" max="11814" width="8.7109375" style="271" customWidth="1"/>
    <col min="11815" max="11815" width="9.140625" style="271" customWidth="1"/>
    <col min="11816" max="11816" width="8.85546875" style="271" customWidth="1"/>
    <col min="11817" max="11817" width="6" style="271" customWidth="1"/>
    <col min="11818" max="11818" width="7.5703125" style="271" customWidth="1"/>
    <col min="11819" max="11819" width="8" style="271" customWidth="1"/>
    <col min="11820" max="11820" width="8.140625" style="271" customWidth="1"/>
    <col min="11821" max="11821" width="7" style="271" customWidth="1"/>
    <col min="11822" max="11822" width="7.5703125" style="271" customWidth="1"/>
    <col min="11823" max="11823" width="7.42578125" style="271" customWidth="1"/>
    <col min="11824" max="11824" width="7.28515625" style="271" customWidth="1"/>
    <col min="11825" max="11825" width="7" style="271" customWidth="1"/>
    <col min="11826" max="11826" width="7.5703125" style="271" customWidth="1"/>
    <col min="11827" max="11827" width="8.28515625" style="271" customWidth="1"/>
    <col min="11828" max="11828" width="7.5703125" style="271" customWidth="1"/>
    <col min="11829" max="11829" width="11.140625" style="271" customWidth="1"/>
    <col min="11830" max="11830" width="6.42578125" style="271" customWidth="1"/>
    <col min="11831" max="11831" width="7.5703125" style="271" customWidth="1"/>
    <col min="11832" max="11832" width="9" style="271" customWidth="1"/>
    <col min="11833" max="11833" width="8.42578125" style="271" bestFit="1" customWidth="1"/>
    <col min="11834" max="11834" width="9.140625" style="271" bestFit="1" customWidth="1"/>
    <col min="11835" max="11835" width="10.85546875" style="271" customWidth="1"/>
    <col min="11836" max="11836" width="6.7109375" style="271" customWidth="1"/>
    <col min="11837" max="12058" width="11.42578125" style="271"/>
    <col min="12059" max="12059" width="4" style="271" customWidth="1"/>
    <col min="12060" max="12060" width="43.7109375" style="271" customWidth="1"/>
    <col min="12061" max="12061" width="10.42578125" style="271" customWidth="1"/>
    <col min="12062" max="12062" width="8.42578125" style="271" customWidth="1"/>
    <col min="12063" max="12063" width="8.28515625" style="271" customWidth="1"/>
    <col min="12064" max="12064" width="10.140625" style="271" customWidth="1"/>
    <col min="12065" max="12065" width="9.5703125" style="271" customWidth="1"/>
    <col min="12066" max="12066" width="9.28515625" style="271" customWidth="1"/>
    <col min="12067" max="12068" width="7.5703125" style="271" customWidth="1"/>
    <col min="12069" max="12069" width="8.140625" style="271" customWidth="1"/>
    <col min="12070" max="12070" width="8.7109375" style="271" customWidth="1"/>
    <col min="12071" max="12071" width="9.140625" style="271" customWidth="1"/>
    <col min="12072" max="12072" width="8.85546875" style="271" customWidth="1"/>
    <col min="12073" max="12073" width="6" style="271" customWidth="1"/>
    <col min="12074" max="12074" width="7.5703125" style="271" customWidth="1"/>
    <col min="12075" max="12075" width="8" style="271" customWidth="1"/>
    <col min="12076" max="12076" width="8.140625" style="271" customWidth="1"/>
    <col min="12077" max="12077" width="7" style="271" customWidth="1"/>
    <col min="12078" max="12078" width="7.5703125" style="271" customWidth="1"/>
    <col min="12079" max="12079" width="7.42578125" style="271" customWidth="1"/>
    <col min="12080" max="12080" width="7.28515625" style="271" customWidth="1"/>
    <col min="12081" max="12081" width="7" style="271" customWidth="1"/>
    <col min="12082" max="12082" width="7.5703125" style="271" customWidth="1"/>
    <col min="12083" max="12083" width="8.28515625" style="271" customWidth="1"/>
    <col min="12084" max="12084" width="7.5703125" style="271" customWidth="1"/>
    <col min="12085" max="12085" width="11.140625" style="271" customWidth="1"/>
    <col min="12086" max="12086" width="6.42578125" style="271" customWidth="1"/>
    <col min="12087" max="12087" width="7.5703125" style="271" customWidth="1"/>
    <col min="12088" max="12088" width="9" style="271" customWidth="1"/>
    <col min="12089" max="12089" width="8.42578125" style="271" bestFit="1" customWidth="1"/>
    <col min="12090" max="12090" width="9.140625" style="271" bestFit="1" customWidth="1"/>
    <col min="12091" max="12091" width="10.85546875" style="271" customWidth="1"/>
    <col min="12092" max="12092" width="6.7109375" style="271" customWidth="1"/>
    <col min="12093" max="12314" width="11.42578125" style="271"/>
    <col min="12315" max="12315" width="4" style="271" customWidth="1"/>
    <col min="12316" max="12316" width="43.7109375" style="271" customWidth="1"/>
    <col min="12317" max="12317" width="10.42578125" style="271" customWidth="1"/>
    <col min="12318" max="12318" width="8.42578125" style="271" customWidth="1"/>
    <col min="12319" max="12319" width="8.28515625" style="271" customWidth="1"/>
    <col min="12320" max="12320" width="10.140625" style="271" customWidth="1"/>
    <col min="12321" max="12321" width="9.5703125" style="271" customWidth="1"/>
    <col min="12322" max="12322" width="9.28515625" style="271" customWidth="1"/>
    <col min="12323" max="12324" width="7.5703125" style="271" customWidth="1"/>
    <col min="12325" max="12325" width="8.140625" style="271" customWidth="1"/>
    <col min="12326" max="12326" width="8.7109375" style="271" customWidth="1"/>
    <col min="12327" max="12327" width="9.140625" style="271" customWidth="1"/>
    <col min="12328" max="12328" width="8.85546875" style="271" customWidth="1"/>
    <col min="12329" max="12329" width="6" style="271" customWidth="1"/>
    <col min="12330" max="12330" width="7.5703125" style="271" customWidth="1"/>
    <col min="12331" max="12331" width="8" style="271" customWidth="1"/>
    <col min="12332" max="12332" width="8.140625" style="271" customWidth="1"/>
    <col min="12333" max="12333" width="7" style="271" customWidth="1"/>
    <col min="12334" max="12334" width="7.5703125" style="271" customWidth="1"/>
    <col min="12335" max="12335" width="7.42578125" style="271" customWidth="1"/>
    <col min="12336" max="12336" width="7.28515625" style="271" customWidth="1"/>
    <col min="12337" max="12337" width="7" style="271" customWidth="1"/>
    <col min="12338" max="12338" width="7.5703125" style="271" customWidth="1"/>
    <col min="12339" max="12339" width="8.28515625" style="271" customWidth="1"/>
    <col min="12340" max="12340" width="7.5703125" style="271" customWidth="1"/>
    <col min="12341" max="12341" width="11.140625" style="271" customWidth="1"/>
    <col min="12342" max="12342" width="6.42578125" style="271" customWidth="1"/>
    <col min="12343" max="12343" width="7.5703125" style="271" customWidth="1"/>
    <col min="12344" max="12344" width="9" style="271" customWidth="1"/>
    <col min="12345" max="12345" width="8.42578125" style="271" bestFit="1" customWidth="1"/>
    <col min="12346" max="12346" width="9.140625" style="271" bestFit="1" customWidth="1"/>
    <col min="12347" max="12347" width="10.85546875" style="271" customWidth="1"/>
    <col min="12348" max="12348" width="6.7109375" style="271" customWidth="1"/>
    <col min="12349" max="12570" width="11.42578125" style="271"/>
    <col min="12571" max="12571" width="4" style="271" customWidth="1"/>
    <col min="12572" max="12572" width="43.7109375" style="271" customWidth="1"/>
    <col min="12573" max="12573" width="10.42578125" style="271" customWidth="1"/>
    <col min="12574" max="12574" width="8.42578125" style="271" customWidth="1"/>
    <col min="12575" max="12575" width="8.28515625" style="271" customWidth="1"/>
    <col min="12576" max="12576" width="10.140625" style="271" customWidth="1"/>
    <col min="12577" max="12577" width="9.5703125" style="271" customWidth="1"/>
    <col min="12578" max="12578" width="9.28515625" style="271" customWidth="1"/>
    <col min="12579" max="12580" width="7.5703125" style="271" customWidth="1"/>
    <col min="12581" max="12581" width="8.140625" style="271" customWidth="1"/>
    <col min="12582" max="12582" width="8.7109375" style="271" customWidth="1"/>
    <col min="12583" max="12583" width="9.140625" style="271" customWidth="1"/>
    <col min="12584" max="12584" width="8.85546875" style="271" customWidth="1"/>
    <col min="12585" max="12585" width="6" style="271" customWidth="1"/>
    <col min="12586" max="12586" width="7.5703125" style="271" customWidth="1"/>
    <col min="12587" max="12587" width="8" style="271" customWidth="1"/>
    <col min="12588" max="12588" width="8.140625" style="271" customWidth="1"/>
    <col min="12589" max="12589" width="7" style="271" customWidth="1"/>
    <col min="12590" max="12590" width="7.5703125" style="271" customWidth="1"/>
    <col min="12591" max="12591" width="7.42578125" style="271" customWidth="1"/>
    <col min="12592" max="12592" width="7.28515625" style="271" customWidth="1"/>
    <col min="12593" max="12593" width="7" style="271" customWidth="1"/>
    <col min="12594" max="12594" width="7.5703125" style="271" customWidth="1"/>
    <col min="12595" max="12595" width="8.28515625" style="271" customWidth="1"/>
    <col min="12596" max="12596" width="7.5703125" style="271" customWidth="1"/>
    <col min="12597" max="12597" width="11.140625" style="271" customWidth="1"/>
    <col min="12598" max="12598" width="6.42578125" style="271" customWidth="1"/>
    <col min="12599" max="12599" width="7.5703125" style="271" customWidth="1"/>
    <col min="12600" max="12600" width="9" style="271" customWidth="1"/>
    <col min="12601" max="12601" width="8.42578125" style="271" bestFit="1" customWidth="1"/>
    <col min="12602" max="12602" width="9.140625" style="271" bestFit="1" customWidth="1"/>
    <col min="12603" max="12603" width="10.85546875" style="271" customWidth="1"/>
    <col min="12604" max="12604" width="6.7109375" style="271" customWidth="1"/>
    <col min="12605" max="12826" width="11.42578125" style="271"/>
    <col min="12827" max="12827" width="4" style="271" customWidth="1"/>
    <col min="12828" max="12828" width="43.7109375" style="271" customWidth="1"/>
    <col min="12829" max="12829" width="10.42578125" style="271" customWidth="1"/>
    <col min="12830" max="12830" width="8.42578125" style="271" customWidth="1"/>
    <col min="12831" max="12831" width="8.28515625" style="271" customWidth="1"/>
    <col min="12832" max="12832" width="10.140625" style="271" customWidth="1"/>
    <col min="12833" max="12833" width="9.5703125" style="271" customWidth="1"/>
    <col min="12834" max="12834" width="9.28515625" style="271" customWidth="1"/>
    <col min="12835" max="12836" width="7.5703125" style="271" customWidth="1"/>
    <col min="12837" max="12837" width="8.140625" style="271" customWidth="1"/>
    <col min="12838" max="12838" width="8.7109375" style="271" customWidth="1"/>
    <col min="12839" max="12839" width="9.140625" style="271" customWidth="1"/>
    <col min="12840" max="12840" width="8.85546875" style="271" customWidth="1"/>
    <col min="12841" max="12841" width="6" style="271" customWidth="1"/>
    <col min="12842" max="12842" width="7.5703125" style="271" customWidth="1"/>
    <col min="12843" max="12843" width="8" style="271" customWidth="1"/>
    <col min="12844" max="12844" width="8.140625" style="271" customWidth="1"/>
    <col min="12845" max="12845" width="7" style="271" customWidth="1"/>
    <col min="12846" max="12846" width="7.5703125" style="271" customWidth="1"/>
    <col min="12847" max="12847" width="7.42578125" style="271" customWidth="1"/>
    <col min="12848" max="12848" width="7.28515625" style="271" customWidth="1"/>
    <col min="12849" max="12849" width="7" style="271" customWidth="1"/>
    <col min="12850" max="12850" width="7.5703125" style="271" customWidth="1"/>
    <col min="12851" max="12851" width="8.28515625" style="271" customWidth="1"/>
    <col min="12852" max="12852" width="7.5703125" style="271" customWidth="1"/>
    <col min="12853" max="12853" width="11.140625" style="271" customWidth="1"/>
    <col min="12854" max="12854" width="6.42578125" style="271" customWidth="1"/>
    <col min="12855" max="12855" width="7.5703125" style="271" customWidth="1"/>
    <col min="12856" max="12856" width="9" style="271" customWidth="1"/>
    <col min="12857" max="12857" width="8.42578125" style="271" bestFit="1" customWidth="1"/>
    <col min="12858" max="12858" width="9.140625" style="271" bestFit="1" customWidth="1"/>
    <col min="12859" max="12859" width="10.85546875" style="271" customWidth="1"/>
    <col min="12860" max="12860" width="6.7109375" style="271" customWidth="1"/>
    <col min="12861" max="13082" width="11.42578125" style="271"/>
    <col min="13083" max="13083" width="4" style="271" customWidth="1"/>
    <col min="13084" max="13084" width="43.7109375" style="271" customWidth="1"/>
    <col min="13085" max="13085" width="10.42578125" style="271" customWidth="1"/>
    <col min="13086" max="13086" width="8.42578125" style="271" customWidth="1"/>
    <col min="13087" max="13087" width="8.28515625" style="271" customWidth="1"/>
    <col min="13088" max="13088" width="10.140625" style="271" customWidth="1"/>
    <col min="13089" max="13089" width="9.5703125" style="271" customWidth="1"/>
    <col min="13090" max="13090" width="9.28515625" style="271" customWidth="1"/>
    <col min="13091" max="13092" width="7.5703125" style="271" customWidth="1"/>
    <col min="13093" max="13093" width="8.140625" style="271" customWidth="1"/>
    <col min="13094" max="13094" width="8.7109375" style="271" customWidth="1"/>
    <col min="13095" max="13095" width="9.140625" style="271" customWidth="1"/>
    <col min="13096" max="13096" width="8.85546875" style="271" customWidth="1"/>
    <col min="13097" max="13097" width="6" style="271" customWidth="1"/>
    <col min="13098" max="13098" width="7.5703125" style="271" customWidth="1"/>
    <col min="13099" max="13099" width="8" style="271" customWidth="1"/>
    <col min="13100" max="13100" width="8.140625" style="271" customWidth="1"/>
    <col min="13101" max="13101" width="7" style="271" customWidth="1"/>
    <col min="13102" max="13102" width="7.5703125" style="271" customWidth="1"/>
    <col min="13103" max="13103" width="7.42578125" style="271" customWidth="1"/>
    <col min="13104" max="13104" width="7.28515625" style="271" customWidth="1"/>
    <col min="13105" max="13105" width="7" style="271" customWidth="1"/>
    <col min="13106" max="13106" width="7.5703125" style="271" customWidth="1"/>
    <col min="13107" max="13107" width="8.28515625" style="271" customWidth="1"/>
    <col min="13108" max="13108" width="7.5703125" style="271" customWidth="1"/>
    <col min="13109" max="13109" width="11.140625" style="271" customWidth="1"/>
    <col min="13110" max="13110" width="6.42578125" style="271" customWidth="1"/>
    <col min="13111" max="13111" width="7.5703125" style="271" customWidth="1"/>
    <col min="13112" max="13112" width="9" style="271" customWidth="1"/>
    <col min="13113" max="13113" width="8.42578125" style="271" bestFit="1" customWidth="1"/>
    <col min="13114" max="13114" width="9.140625" style="271" bestFit="1" customWidth="1"/>
    <col min="13115" max="13115" width="10.85546875" style="271" customWidth="1"/>
    <col min="13116" max="13116" width="6.7109375" style="271" customWidth="1"/>
    <col min="13117" max="13338" width="11.42578125" style="271"/>
    <col min="13339" max="13339" width="4" style="271" customWidth="1"/>
    <col min="13340" max="13340" width="43.7109375" style="271" customWidth="1"/>
    <col min="13341" max="13341" width="10.42578125" style="271" customWidth="1"/>
    <col min="13342" max="13342" width="8.42578125" style="271" customWidth="1"/>
    <col min="13343" max="13343" width="8.28515625" style="271" customWidth="1"/>
    <col min="13344" max="13344" width="10.140625" style="271" customWidth="1"/>
    <col min="13345" max="13345" width="9.5703125" style="271" customWidth="1"/>
    <col min="13346" max="13346" width="9.28515625" style="271" customWidth="1"/>
    <col min="13347" max="13348" width="7.5703125" style="271" customWidth="1"/>
    <col min="13349" max="13349" width="8.140625" style="271" customWidth="1"/>
    <col min="13350" max="13350" width="8.7109375" style="271" customWidth="1"/>
    <col min="13351" max="13351" width="9.140625" style="271" customWidth="1"/>
    <col min="13352" max="13352" width="8.85546875" style="271" customWidth="1"/>
    <col min="13353" max="13353" width="6" style="271" customWidth="1"/>
    <col min="13354" max="13354" width="7.5703125" style="271" customWidth="1"/>
    <col min="13355" max="13355" width="8" style="271" customWidth="1"/>
    <col min="13356" max="13356" width="8.140625" style="271" customWidth="1"/>
    <col min="13357" max="13357" width="7" style="271" customWidth="1"/>
    <col min="13358" max="13358" width="7.5703125" style="271" customWidth="1"/>
    <col min="13359" max="13359" width="7.42578125" style="271" customWidth="1"/>
    <col min="13360" max="13360" width="7.28515625" style="271" customWidth="1"/>
    <col min="13361" max="13361" width="7" style="271" customWidth="1"/>
    <col min="13362" max="13362" width="7.5703125" style="271" customWidth="1"/>
    <col min="13363" max="13363" width="8.28515625" style="271" customWidth="1"/>
    <col min="13364" max="13364" width="7.5703125" style="271" customWidth="1"/>
    <col min="13365" max="13365" width="11.140625" style="271" customWidth="1"/>
    <col min="13366" max="13366" width="6.42578125" style="271" customWidth="1"/>
    <col min="13367" max="13367" width="7.5703125" style="271" customWidth="1"/>
    <col min="13368" max="13368" width="9" style="271" customWidth="1"/>
    <col min="13369" max="13369" width="8.42578125" style="271" bestFit="1" customWidth="1"/>
    <col min="13370" max="13370" width="9.140625" style="271" bestFit="1" customWidth="1"/>
    <col min="13371" max="13371" width="10.85546875" style="271" customWidth="1"/>
    <col min="13372" max="13372" width="6.7109375" style="271" customWidth="1"/>
    <col min="13373" max="13594" width="11.42578125" style="271"/>
    <col min="13595" max="13595" width="4" style="271" customWidth="1"/>
    <col min="13596" max="13596" width="43.7109375" style="271" customWidth="1"/>
    <col min="13597" max="13597" width="10.42578125" style="271" customWidth="1"/>
    <col min="13598" max="13598" width="8.42578125" style="271" customWidth="1"/>
    <col min="13599" max="13599" width="8.28515625" style="271" customWidth="1"/>
    <col min="13600" max="13600" width="10.140625" style="271" customWidth="1"/>
    <col min="13601" max="13601" width="9.5703125" style="271" customWidth="1"/>
    <col min="13602" max="13602" width="9.28515625" style="271" customWidth="1"/>
    <col min="13603" max="13604" width="7.5703125" style="271" customWidth="1"/>
    <col min="13605" max="13605" width="8.140625" style="271" customWidth="1"/>
    <col min="13606" max="13606" width="8.7109375" style="271" customWidth="1"/>
    <col min="13607" max="13607" width="9.140625" style="271" customWidth="1"/>
    <col min="13608" max="13608" width="8.85546875" style="271" customWidth="1"/>
    <col min="13609" max="13609" width="6" style="271" customWidth="1"/>
    <col min="13610" max="13610" width="7.5703125" style="271" customWidth="1"/>
    <col min="13611" max="13611" width="8" style="271" customWidth="1"/>
    <col min="13612" max="13612" width="8.140625" style="271" customWidth="1"/>
    <col min="13613" max="13613" width="7" style="271" customWidth="1"/>
    <col min="13614" max="13614" width="7.5703125" style="271" customWidth="1"/>
    <col min="13615" max="13615" width="7.42578125" style="271" customWidth="1"/>
    <col min="13616" max="13616" width="7.28515625" style="271" customWidth="1"/>
    <col min="13617" max="13617" width="7" style="271" customWidth="1"/>
    <col min="13618" max="13618" width="7.5703125" style="271" customWidth="1"/>
    <col min="13619" max="13619" width="8.28515625" style="271" customWidth="1"/>
    <col min="13620" max="13620" width="7.5703125" style="271" customWidth="1"/>
    <col min="13621" max="13621" width="11.140625" style="271" customWidth="1"/>
    <col min="13622" max="13622" width="6.42578125" style="271" customWidth="1"/>
    <col min="13623" max="13623" width="7.5703125" style="271" customWidth="1"/>
    <col min="13624" max="13624" width="9" style="271" customWidth="1"/>
    <col min="13625" max="13625" width="8.42578125" style="271" bestFit="1" customWidth="1"/>
    <col min="13626" max="13626" width="9.140625" style="271" bestFit="1" customWidth="1"/>
    <col min="13627" max="13627" width="10.85546875" style="271" customWidth="1"/>
    <col min="13628" max="13628" width="6.7109375" style="271" customWidth="1"/>
    <col min="13629" max="13850" width="11.42578125" style="271"/>
    <col min="13851" max="13851" width="4" style="271" customWidth="1"/>
    <col min="13852" max="13852" width="43.7109375" style="271" customWidth="1"/>
    <col min="13853" max="13853" width="10.42578125" style="271" customWidth="1"/>
    <col min="13854" max="13854" width="8.42578125" style="271" customWidth="1"/>
    <col min="13855" max="13855" width="8.28515625" style="271" customWidth="1"/>
    <col min="13856" max="13856" width="10.140625" style="271" customWidth="1"/>
    <col min="13857" max="13857" width="9.5703125" style="271" customWidth="1"/>
    <col min="13858" max="13858" width="9.28515625" style="271" customWidth="1"/>
    <col min="13859" max="13860" width="7.5703125" style="271" customWidth="1"/>
    <col min="13861" max="13861" width="8.140625" style="271" customWidth="1"/>
    <col min="13862" max="13862" width="8.7109375" style="271" customWidth="1"/>
    <col min="13863" max="13863" width="9.140625" style="271" customWidth="1"/>
    <col min="13864" max="13864" width="8.85546875" style="271" customWidth="1"/>
    <col min="13865" max="13865" width="6" style="271" customWidth="1"/>
    <col min="13866" max="13866" width="7.5703125" style="271" customWidth="1"/>
    <col min="13867" max="13867" width="8" style="271" customWidth="1"/>
    <col min="13868" max="13868" width="8.140625" style="271" customWidth="1"/>
    <col min="13869" max="13869" width="7" style="271" customWidth="1"/>
    <col min="13870" max="13870" width="7.5703125" style="271" customWidth="1"/>
    <col min="13871" max="13871" width="7.42578125" style="271" customWidth="1"/>
    <col min="13872" max="13872" width="7.28515625" style="271" customWidth="1"/>
    <col min="13873" max="13873" width="7" style="271" customWidth="1"/>
    <col min="13874" max="13874" width="7.5703125" style="271" customWidth="1"/>
    <col min="13875" max="13875" width="8.28515625" style="271" customWidth="1"/>
    <col min="13876" max="13876" width="7.5703125" style="271" customWidth="1"/>
    <col min="13877" max="13877" width="11.140625" style="271" customWidth="1"/>
    <col min="13878" max="13878" width="6.42578125" style="271" customWidth="1"/>
    <col min="13879" max="13879" width="7.5703125" style="271" customWidth="1"/>
    <col min="13880" max="13880" width="9" style="271" customWidth="1"/>
    <col min="13881" max="13881" width="8.42578125" style="271" bestFit="1" customWidth="1"/>
    <col min="13882" max="13882" width="9.140625" style="271" bestFit="1" customWidth="1"/>
    <col min="13883" max="13883" width="10.85546875" style="271" customWidth="1"/>
    <col min="13884" max="13884" width="6.7109375" style="271" customWidth="1"/>
    <col min="13885" max="14106" width="11.42578125" style="271"/>
    <col min="14107" max="14107" width="4" style="271" customWidth="1"/>
    <col min="14108" max="14108" width="43.7109375" style="271" customWidth="1"/>
    <col min="14109" max="14109" width="10.42578125" style="271" customWidth="1"/>
    <col min="14110" max="14110" width="8.42578125" style="271" customWidth="1"/>
    <col min="14111" max="14111" width="8.28515625" style="271" customWidth="1"/>
    <col min="14112" max="14112" width="10.140625" style="271" customWidth="1"/>
    <col min="14113" max="14113" width="9.5703125" style="271" customWidth="1"/>
    <col min="14114" max="14114" width="9.28515625" style="271" customWidth="1"/>
    <col min="14115" max="14116" width="7.5703125" style="271" customWidth="1"/>
    <col min="14117" max="14117" width="8.140625" style="271" customWidth="1"/>
    <col min="14118" max="14118" width="8.7109375" style="271" customWidth="1"/>
    <col min="14119" max="14119" width="9.140625" style="271" customWidth="1"/>
    <col min="14120" max="14120" width="8.85546875" style="271" customWidth="1"/>
    <col min="14121" max="14121" width="6" style="271" customWidth="1"/>
    <col min="14122" max="14122" width="7.5703125" style="271" customWidth="1"/>
    <col min="14123" max="14123" width="8" style="271" customWidth="1"/>
    <col min="14124" max="14124" width="8.140625" style="271" customWidth="1"/>
    <col min="14125" max="14125" width="7" style="271" customWidth="1"/>
    <col min="14126" max="14126" width="7.5703125" style="271" customWidth="1"/>
    <col min="14127" max="14127" width="7.42578125" style="271" customWidth="1"/>
    <col min="14128" max="14128" width="7.28515625" style="271" customWidth="1"/>
    <col min="14129" max="14129" width="7" style="271" customWidth="1"/>
    <col min="14130" max="14130" width="7.5703125" style="271" customWidth="1"/>
    <col min="14131" max="14131" width="8.28515625" style="271" customWidth="1"/>
    <col min="14132" max="14132" width="7.5703125" style="271" customWidth="1"/>
    <col min="14133" max="14133" width="11.140625" style="271" customWidth="1"/>
    <col min="14134" max="14134" width="6.42578125" style="271" customWidth="1"/>
    <col min="14135" max="14135" width="7.5703125" style="271" customWidth="1"/>
    <col min="14136" max="14136" width="9" style="271" customWidth="1"/>
    <col min="14137" max="14137" width="8.42578125" style="271" bestFit="1" customWidth="1"/>
    <col min="14138" max="14138" width="9.140625" style="271" bestFit="1" customWidth="1"/>
    <col min="14139" max="14139" width="10.85546875" style="271" customWidth="1"/>
    <col min="14140" max="14140" width="6.7109375" style="271" customWidth="1"/>
    <col min="14141" max="14362" width="11.42578125" style="271"/>
    <col min="14363" max="14363" width="4" style="271" customWidth="1"/>
    <col min="14364" max="14364" width="43.7109375" style="271" customWidth="1"/>
    <col min="14365" max="14365" width="10.42578125" style="271" customWidth="1"/>
    <col min="14366" max="14366" width="8.42578125" style="271" customWidth="1"/>
    <col min="14367" max="14367" width="8.28515625" style="271" customWidth="1"/>
    <col min="14368" max="14368" width="10.140625" style="271" customWidth="1"/>
    <col min="14369" max="14369" width="9.5703125" style="271" customWidth="1"/>
    <col min="14370" max="14370" width="9.28515625" style="271" customWidth="1"/>
    <col min="14371" max="14372" width="7.5703125" style="271" customWidth="1"/>
    <col min="14373" max="14373" width="8.140625" style="271" customWidth="1"/>
    <col min="14374" max="14374" width="8.7109375" style="271" customWidth="1"/>
    <col min="14375" max="14375" width="9.140625" style="271" customWidth="1"/>
    <col min="14376" max="14376" width="8.85546875" style="271" customWidth="1"/>
    <col min="14377" max="14377" width="6" style="271" customWidth="1"/>
    <col min="14378" max="14378" width="7.5703125" style="271" customWidth="1"/>
    <col min="14379" max="14379" width="8" style="271" customWidth="1"/>
    <col min="14380" max="14380" width="8.140625" style="271" customWidth="1"/>
    <col min="14381" max="14381" width="7" style="271" customWidth="1"/>
    <col min="14382" max="14382" width="7.5703125" style="271" customWidth="1"/>
    <col min="14383" max="14383" width="7.42578125" style="271" customWidth="1"/>
    <col min="14384" max="14384" width="7.28515625" style="271" customWidth="1"/>
    <col min="14385" max="14385" width="7" style="271" customWidth="1"/>
    <col min="14386" max="14386" width="7.5703125" style="271" customWidth="1"/>
    <col min="14387" max="14387" width="8.28515625" style="271" customWidth="1"/>
    <col min="14388" max="14388" width="7.5703125" style="271" customWidth="1"/>
    <col min="14389" max="14389" width="11.140625" style="271" customWidth="1"/>
    <col min="14390" max="14390" width="6.42578125" style="271" customWidth="1"/>
    <col min="14391" max="14391" width="7.5703125" style="271" customWidth="1"/>
    <col min="14392" max="14392" width="9" style="271" customWidth="1"/>
    <col min="14393" max="14393" width="8.42578125" style="271" bestFit="1" customWidth="1"/>
    <col min="14394" max="14394" width="9.140625" style="271" bestFit="1" customWidth="1"/>
    <col min="14395" max="14395" width="10.85546875" style="271" customWidth="1"/>
    <col min="14396" max="14396" width="6.7109375" style="271" customWidth="1"/>
    <col min="14397" max="14618" width="11.42578125" style="271"/>
    <col min="14619" max="14619" width="4" style="271" customWidth="1"/>
    <col min="14620" max="14620" width="43.7109375" style="271" customWidth="1"/>
    <col min="14621" max="14621" width="10.42578125" style="271" customWidth="1"/>
    <col min="14622" max="14622" width="8.42578125" style="271" customWidth="1"/>
    <col min="14623" max="14623" width="8.28515625" style="271" customWidth="1"/>
    <col min="14624" max="14624" width="10.140625" style="271" customWidth="1"/>
    <col min="14625" max="14625" width="9.5703125" style="271" customWidth="1"/>
    <col min="14626" max="14626" width="9.28515625" style="271" customWidth="1"/>
    <col min="14627" max="14628" width="7.5703125" style="271" customWidth="1"/>
    <col min="14629" max="14629" width="8.140625" style="271" customWidth="1"/>
    <col min="14630" max="14630" width="8.7109375" style="271" customWidth="1"/>
    <col min="14631" max="14631" width="9.140625" style="271" customWidth="1"/>
    <col min="14632" max="14632" width="8.85546875" style="271" customWidth="1"/>
    <col min="14633" max="14633" width="6" style="271" customWidth="1"/>
    <col min="14634" max="14634" width="7.5703125" style="271" customWidth="1"/>
    <col min="14635" max="14635" width="8" style="271" customWidth="1"/>
    <col min="14636" max="14636" width="8.140625" style="271" customWidth="1"/>
    <col min="14637" max="14637" width="7" style="271" customWidth="1"/>
    <col min="14638" max="14638" width="7.5703125" style="271" customWidth="1"/>
    <col min="14639" max="14639" width="7.42578125" style="271" customWidth="1"/>
    <col min="14640" max="14640" width="7.28515625" style="271" customWidth="1"/>
    <col min="14641" max="14641" width="7" style="271" customWidth="1"/>
    <col min="14642" max="14642" width="7.5703125" style="271" customWidth="1"/>
    <col min="14643" max="14643" width="8.28515625" style="271" customWidth="1"/>
    <col min="14644" max="14644" width="7.5703125" style="271" customWidth="1"/>
    <col min="14645" max="14645" width="11.140625" style="271" customWidth="1"/>
    <col min="14646" max="14646" width="6.42578125" style="271" customWidth="1"/>
    <col min="14647" max="14647" width="7.5703125" style="271" customWidth="1"/>
    <col min="14648" max="14648" width="9" style="271" customWidth="1"/>
    <col min="14649" max="14649" width="8.42578125" style="271" bestFit="1" customWidth="1"/>
    <col min="14650" max="14650" width="9.140625" style="271" bestFit="1" customWidth="1"/>
    <col min="14651" max="14651" width="10.85546875" style="271" customWidth="1"/>
    <col min="14652" max="14652" width="6.7109375" style="271" customWidth="1"/>
    <col min="14653" max="14874" width="11.42578125" style="271"/>
    <col min="14875" max="14875" width="4" style="271" customWidth="1"/>
    <col min="14876" max="14876" width="43.7109375" style="271" customWidth="1"/>
    <col min="14877" max="14877" width="10.42578125" style="271" customWidth="1"/>
    <col min="14878" max="14878" width="8.42578125" style="271" customWidth="1"/>
    <col min="14879" max="14879" width="8.28515625" style="271" customWidth="1"/>
    <col min="14880" max="14880" width="10.140625" style="271" customWidth="1"/>
    <col min="14881" max="14881" width="9.5703125" style="271" customWidth="1"/>
    <col min="14882" max="14882" width="9.28515625" style="271" customWidth="1"/>
    <col min="14883" max="14884" width="7.5703125" style="271" customWidth="1"/>
    <col min="14885" max="14885" width="8.140625" style="271" customWidth="1"/>
    <col min="14886" max="14886" width="8.7109375" style="271" customWidth="1"/>
    <col min="14887" max="14887" width="9.140625" style="271" customWidth="1"/>
    <col min="14888" max="14888" width="8.85546875" style="271" customWidth="1"/>
    <col min="14889" max="14889" width="6" style="271" customWidth="1"/>
    <col min="14890" max="14890" width="7.5703125" style="271" customWidth="1"/>
    <col min="14891" max="14891" width="8" style="271" customWidth="1"/>
    <col min="14892" max="14892" width="8.140625" style="271" customWidth="1"/>
    <col min="14893" max="14893" width="7" style="271" customWidth="1"/>
    <col min="14894" max="14894" width="7.5703125" style="271" customWidth="1"/>
    <col min="14895" max="14895" width="7.42578125" style="271" customWidth="1"/>
    <col min="14896" max="14896" width="7.28515625" style="271" customWidth="1"/>
    <col min="14897" max="14897" width="7" style="271" customWidth="1"/>
    <col min="14898" max="14898" width="7.5703125" style="271" customWidth="1"/>
    <col min="14899" max="14899" width="8.28515625" style="271" customWidth="1"/>
    <col min="14900" max="14900" width="7.5703125" style="271" customWidth="1"/>
    <col min="14901" max="14901" width="11.140625" style="271" customWidth="1"/>
    <col min="14902" max="14902" width="6.42578125" style="271" customWidth="1"/>
    <col min="14903" max="14903" width="7.5703125" style="271" customWidth="1"/>
    <col min="14904" max="14904" width="9" style="271" customWidth="1"/>
    <col min="14905" max="14905" width="8.42578125" style="271" bestFit="1" customWidth="1"/>
    <col min="14906" max="14906" width="9.140625" style="271" bestFit="1" customWidth="1"/>
    <col min="14907" max="14907" width="10.85546875" style="271" customWidth="1"/>
    <col min="14908" max="14908" width="6.7109375" style="271" customWidth="1"/>
    <col min="14909" max="15130" width="11.42578125" style="271"/>
    <col min="15131" max="15131" width="4" style="271" customWidth="1"/>
    <col min="15132" max="15132" width="43.7109375" style="271" customWidth="1"/>
    <col min="15133" max="15133" width="10.42578125" style="271" customWidth="1"/>
    <col min="15134" max="15134" width="8.42578125" style="271" customWidth="1"/>
    <col min="15135" max="15135" width="8.28515625" style="271" customWidth="1"/>
    <col min="15136" max="15136" width="10.140625" style="271" customWidth="1"/>
    <col min="15137" max="15137" width="9.5703125" style="271" customWidth="1"/>
    <col min="15138" max="15138" width="9.28515625" style="271" customWidth="1"/>
    <col min="15139" max="15140" width="7.5703125" style="271" customWidth="1"/>
    <col min="15141" max="15141" width="8.140625" style="271" customWidth="1"/>
    <col min="15142" max="15142" width="8.7109375" style="271" customWidth="1"/>
    <col min="15143" max="15143" width="9.140625" style="271" customWidth="1"/>
    <col min="15144" max="15144" width="8.85546875" style="271" customWidth="1"/>
    <col min="15145" max="15145" width="6" style="271" customWidth="1"/>
    <col min="15146" max="15146" width="7.5703125" style="271" customWidth="1"/>
    <col min="15147" max="15147" width="8" style="271" customWidth="1"/>
    <col min="15148" max="15148" width="8.140625" style="271" customWidth="1"/>
    <col min="15149" max="15149" width="7" style="271" customWidth="1"/>
    <col min="15150" max="15150" width="7.5703125" style="271" customWidth="1"/>
    <col min="15151" max="15151" width="7.42578125" style="271" customWidth="1"/>
    <col min="15152" max="15152" width="7.28515625" style="271" customWidth="1"/>
    <col min="15153" max="15153" width="7" style="271" customWidth="1"/>
    <col min="15154" max="15154" width="7.5703125" style="271" customWidth="1"/>
    <col min="15155" max="15155" width="8.28515625" style="271" customWidth="1"/>
    <col min="15156" max="15156" width="7.5703125" style="271" customWidth="1"/>
    <col min="15157" max="15157" width="11.140625" style="271" customWidth="1"/>
    <col min="15158" max="15158" width="6.42578125" style="271" customWidth="1"/>
    <col min="15159" max="15159" width="7.5703125" style="271" customWidth="1"/>
    <col min="15160" max="15160" width="9" style="271" customWidth="1"/>
    <col min="15161" max="15161" width="8.42578125" style="271" bestFit="1" customWidth="1"/>
    <col min="15162" max="15162" width="9.140625" style="271" bestFit="1" customWidth="1"/>
    <col min="15163" max="15163" width="10.85546875" style="271" customWidth="1"/>
    <col min="15164" max="15164" width="6.7109375" style="271" customWidth="1"/>
    <col min="15165" max="15386" width="11.42578125" style="271"/>
    <col min="15387" max="15387" width="4" style="271" customWidth="1"/>
    <col min="15388" max="15388" width="43.7109375" style="271" customWidth="1"/>
    <col min="15389" max="15389" width="10.42578125" style="271" customWidth="1"/>
    <col min="15390" max="15390" width="8.42578125" style="271" customWidth="1"/>
    <col min="15391" max="15391" width="8.28515625" style="271" customWidth="1"/>
    <col min="15392" max="15392" width="10.140625" style="271" customWidth="1"/>
    <col min="15393" max="15393" width="9.5703125" style="271" customWidth="1"/>
    <col min="15394" max="15394" width="9.28515625" style="271" customWidth="1"/>
    <col min="15395" max="15396" width="7.5703125" style="271" customWidth="1"/>
    <col min="15397" max="15397" width="8.140625" style="271" customWidth="1"/>
    <col min="15398" max="15398" width="8.7109375" style="271" customWidth="1"/>
    <col min="15399" max="15399" width="9.140625" style="271" customWidth="1"/>
    <col min="15400" max="15400" width="8.85546875" style="271" customWidth="1"/>
    <col min="15401" max="15401" width="6" style="271" customWidth="1"/>
    <col min="15402" max="15402" width="7.5703125" style="271" customWidth="1"/>
    <col min="15403" max="15403" width="8" style="271" customWidth="1"/>
    <col min="15404" max="15404" width="8.140625" style="271" customWidth="1"/>
    <col min="15405" max="15405" width="7" style="271" customWidth="1"/>
    <col min="15406" max="15406" width="7.5703125" style="271" customWidth="1"/>
    <col min="15407" max="15407" width="7.42578125" style="271" customWidth="1"/>
    <col min="15408" max="15408" width="7.28515625" style="271" customWidth="1"/>
    <col min="15409" max="15409" width="7" style="271" customWidth="1"/>
    <col min="15410" max="15410" width="7.5703125" style="271" customWidth="1"/>
    <col min="15411" max="15411" width="8.28515625" style="271" customWidth="1"/>
    <col min="15412" max="15412" width="7.5703125" style="271" customWidth="1"/>
    <col min="15413" max="15413" width="11.140625" style="271" customWidth="1"/>
    <col min="15414" max="15414" width="6.42578125" style="271" customWidth="1"/>
    <col min="15415" max="15415" width="7.5703125" style="271" customWidth="1"/>
    <col min="15416" max="15416" width="9" style="271" customWidth="1"/>
    <col min="15417" max="15417" width="8.42578125" style="271" bestFit="1" customWidth="1"/>
    <col min="15418" max="15418" width="9.140625" style="271" bestFit="1" customWidth="1"/>
    <col min="15419" max="15419" width="10.85546875" style="271" customWidth="1"/>
    <col min="15420" max="15420" width="6.7109375" style="271" customWidth="1"/>
    <col min="15421" max="15642" width="11.42578125" style="271"/>
    <col min="15643" max="15643" width="4" style="271" customWidth="1"/>
    <col min="15644" max="15644" width="43.7109375" style="271" customWidth="1"/>
    <col min="15645" max="15645" width="10.42578125" style="271" customWidth="1"/>
    <col min="15646" max="15646" width="8.42578125" style="271" customWidth="1"/>
    <col min="15647" max="15647" width="8.28515625" style="271" customWidth="1"/>
    <col min="15648" max="15648" width="10.140625" style="271" customWidth="1"/>
    <col min="15649" max="15649" width="9.5703125" style="271" customWidth="1"/>
    <col min="15650" max="15650" width="9.28515625" style="271" customWidth="1"/>
    <col min="15651" max="15652" width="7.5703125" style="271" customWidth="1"/>
    <col min="15653" max="15653" width="8.140625" style="271" customWidth="1"/>
    <col min="15654" max="15654" width="8.7109375" style="271" customWidth="1"/>
    <col min="15655" max="15655" width="9.140625" style="271" customWidth="1"/>
    <col min="15656" max="15656" width="8.85546875" style="271" customWidth="1"/>
    <col min="15657" max="15657" width="6" style="271" customWidth="1"/>
    <col min="15658" max="15658" width="7.5703125" style="271" customWidth="1"/>
    <col min="15659" max="15659" width="8" style="271" customWidth="1"/>
    <col min="15660" max="15660" width="8.140625" style="271" customWidth="1"/>
    <col min="15661" max="15661" width="7" style="271" customWidth="1"/>
    <col min="15662" max="15662" width="7.5703125" style="271" customWidth="1"/>
    <col min="15663" max="15663" width="7.42578125" style="271" customWidth="1"/>
    <col min="15664" max="15664" width="7.28515625" style="271" customWidth="1"/>
    <col min="15665" max="15665" width="7" style="271" customWidth="1"/>
    <col min="15666" max="15666" width="7.5703125" style="271" customWidth="1"/>
    <col min="15667" max="15667" width="8.28515625" style="271" customWidth="1"/>
    <col min="15668" max="15668" width="7.5703125" style="271" customWidth="1"/>
    <col min="15669" max="15669" width="11.140625" style="271" customWidth="1"/>
    <col min="15670" max="15670" width="6.42578125" style="271" customWidth="1"/>
    <col min="15671" max="15671" width="7.5703125" style="271" customWidth="1"/>
    <col min="15672" max="15672" width="9" style="271" customWidth="1"/>
    <col min="15673" max="15673" width="8.42578125" style="271" bestFit="1" customWidth="1"/>
    <col min="15674" max="15674" width="9.140625" style="271" bestFit="1" customWidth="1"/>
    <col min="15675" max="15675" width="10.85546875" style="271" customWidth="1"/>
    <col min="15676" max="15676" width="6.7109375" style="271" customWidth="1"/>
    <col min="15677" max="15898" width="11.42578125" style="271"/>
    <col min="15899" max="15899" width="4" style="271" customWidth="1"/>
    <col min="15900" max="15900" width="43.7109375" style="271" customWidth="1"/>
    <col min="15901" max="15901" width="10.42578125" style="271" customWidth="1"/>
    <col min="15902" max="15902" width="8.42578125" style="271" customWidth="1"/>
    <col min="15903" max="15903" width="8.28515625" style="271" customWidth="1"/>
    <col min="15904" max="15904" width="10.140625" style="271" customWidth="1"/>
    <col min="15905" max="15905" width="9.5703125" style="271" customWidth="1"/>
    <col min="15906" max="15906" width="9.28515625" style="271" customWidth="1"/>
    <col min="15907" max="15908" width="7.5703125" style="271" customWidth="1"/>
    <col min="15909" max="15909" width="8.140625" style="271" customWidth="1"/>
    <col min="15910" max="15910" width="8.7109375" style="271" customWidth="1"/>
    <col min="15911" max="15911" width="9.140625" style="271" customWidth="1"/>
    <col min="15912" max="15912" width="8.85546875" style="271" customWidth="1"/>
    <col min="15913" max="15913" width="6" style="271" customWidth="1"/>
    <col min="15914" max="15914" width="7.5703125" style="271" customWidth="1"/>
    <col min="15915" max="15915" width="8" style="271" customWidth="1"/>
    <col min="15916" max="15916" width="8.140625" style="271" customWidth="1"/>
    <col min="15917" max="15917" width="7" style="271" customWidth="1"/>
    <col min="15918" max="15918" width="7.5703125" style="271" customWidth="1"/>
    <col min="15919" max="15919" width="7.42578125" style="271" customWidth="1"/>
    <col min="15920" max="15920" width="7.28515625" style="271" customWidth="1"/>
    <col min="15921" max="15921" width="7" style="271" customWidth="1"/>
    <col min="15922" max="15922" width="7.5703125" style="271" customWidth="1"/>
    <col min="15923" max="15923" width="8.28515625" style="271" customWidth="1"/>
    <col min="15924" max="15924" width="7.5703125" style="271" customWidth="1"/>
    <col min="15925" max="15925" width="11.140625" style="271" customWidth="1"/>
    <col min="15926" max="15926" width="6.42578125" style="271" customWidth="1"/>
    <col min="15927" max="15927" width="7.5703125" style="271" customWidth="1"/>
    <col min="15928" max="15928" width="9" style="271" customWidth="1"/>
    <col min="15929" max="15929" width="8.42578125" style="271" bestFit="1" customWidth="1"/>
    <col min="15930" max="15930" width="9.140625" style="271" bestFit="1" customWidth="1"/>
    <col min="15931" max="15931" width="10.85546875" style="271" customWidth="1"/>
    <col min="15932" max="15932" width="6.7109375" style="271" customWidth="1"/>
    <col min="15933" max="16154" width="11.42578125" style="271"/>
    <col min="16155" max="16155" width="4" style="271" customWidth="1"/>
    <col min="16156" max="16156" width="43.7109375" style="271" customWidth="1"/>
    <col min="16157" max="16157" width="10.42578125" style="271" customWidth="1"/>
    <col min="16158" max="16158" width="8.42578125" style="271" customWidth="1"/>
    <col min="16159" max="16159" width="8.28515625" style="271" customWidth="1"/>
    <col min="16160" max="16160" width="10.140625" style="271" customWidth="1"/>
    <col min="16161" max="16161" width="9.5703125" style="271" customWidth="1"/>
    <col min="16162" max="16162" width="9.28515625" style="271" customWidth="1"/>
    <col min="16163" max="16164" width="7.5703125" style="271" customWidth="1"/>
    <col min="16165" max="16165" width="8.140625" style="271" customWidth="1"/>
    <col min="16166" max="16166" width="8.7109375" style="271" customWidth="1"/>
    <col min="16167" max="16167" width="9.140625" style="271" customWidth="1"/>
    <col min="16168" max="16168" width="8.85546875" style="271" customWidth="1"/>
    <col min="16169" max="16169" width="6" style="271" customWidth="1"/>
    <col min="16170" max="16170" width="7.5703125" style="271" customWidth="1"/>
    <col min="16171" max="16171" width="8" style="271" customWidth="1"/>
    <col min="16172" max="16172" width="8.140625" style="271" customWidth="1"/>
    <col min="16173" max="16173" width="7" style="271" customWidth="1"/>
    <col min="16174" max="16174" width="7.5703125" style="271" customWidth="1"/>
    <col min="16175" max="16175" width="7.42578125" style="271" customWidth="1"/>
    <col min="16176" max="16176" width="7.28515625" style="271" customWidth="1"/>
    <col min="16177" max="16177" width="7" style="271" customWidth="1"/>
    <col min="16178" max="16178" width="7.5703125" style="271" customWidth="1"/>
    <col min="16179" max="16179" width="8.28515625" style="271" customWidth="1"/>
    <col min="16180" max="16180" width="7.5703125" style="271" customWidth="1"/>
    <col min="16181" max="16181" width="11.140625" style="271" customWidth="1"/>
    <col min="16182" max="16182" width="6.42578125" style="271" customWidth="1"/>
    <col min="16183" max="16183" width="7.5703125" style="271" customWidth="1"/>
    <col min="16184" max="16184" width="9" style="271" customWidth="1"/>
    <col min="16185" max="16185" width="8.42578125" style="271" bestFit="1" customWidth="1"/>
    <col min="16186" max="16186" width="9.140625" style="271" bestFit="1" customWidth="1"/>
    <col min="16187" max="16187" width="10.85546875" style="271" customWidth="1"/>
    <col min="16188" max="16188" width="6.7109375" style="271" customWidth="1"/>
    <col min="16189" max="16384" width="11.42578125" style="271"/>
  </cols>
  <sheetData>
    <row r="1" spans="1:60" s="255" customFormat="1" ht="21" customHeight="1">
      <c r="A1" s="844" t="s">
        <v>335</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c r="AZ1" s="844"/>
      <c r="BA1" s="844"/>
      <c r="BB1" s="252"/>
      <c r="BC1" s="252"/>
      <c r="BD1" s="252"/>
      <c r="BE1" s="253"/>
      <c r="BF1" s="254"/>
      <c r="BG1" s="254"/>
      <c r="BH1" s="253"/>
    </row>
    <row r="2" spans="1:60" s="73" customFormat="1" ht="21.75" customHeight="1">
      <c r="A2" s="845" t="s">
        <v>277</v>
      </c>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c r="AZ2" s="845"/>
      <c r="BA2" s="845"/>
      <c r="BB2" s="282"/>
      <c r="BC2" s="282"/>
      <c r="BD2" s="282"/>
      <c r="BF2" s="256"/>
      <c r="BG2" s="256"/>
    </row>
    <row r="3" spans="1:60" s="73" customFormat="1" ht="21.75" customHeight="1">
      <c r="A3" s="846" t="str">
        <f>+'Bieu 01_NSTW'!A3:AG3</f>
        <v xml:space="preserve">(Kèm theo Quyết định số:           /QĐ-UBND ngày        tháng 12 năm 2023 của UBND thành phố Lai Châu) </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6"/>
      <c r="AS3" s="846"/>
      <c r="AT3" s="846"/>
      <c r="AU3" s="846"/>
      <c r="AV3" s="846"/>
      <c r="AW3" s="846"/>
      <c r="AX3" s="846"/>
      <c r="AY3" s="846"/>
      <c r="AZ3" s="846"/>
      <c r="BA3" s="846"/>
      <c r="BB3" s="283"/>
      <c r="BC3" s="283"/>
      <c r="BD3" s="283"/>
      <c r="BF3" s="256"/>
      <c r="BG3" s="256"/>
    </row>
    <row r="4" spans="1:60" s="73" customFormat="1" ht="29.25" customHeight="1">
      <c r="A4" s="828" t="s">
        <v>307</v>
      </c>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8"/>
      <c r="AV4" s="828"/>
      <c r="AW4" s="828"/>
      <c r="AX4" s="828"/>
      <c r="AY4" s="828"/>
      <c r="AZ4" s="828"/>
      <c r="BA4" s="828"/>
      <c r="BB4" s="283"/>
      <c r="BC4" s="283"/>
      <c r="BD4" s="283"/>
      <c r="BF4" s="256"/>
      <c r="BG4" s="256"/>
    </row>
    <row r="5" spans="1:60" s="259" customFormat="1" ht="21.75"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847" t="s">
        <v>16</v>
      </c>
      <c r="Z5" s="847"/>
      <c r="AA5" s="847"/>
      <c r="AB5" s="847"/>
      <c r="AC5" s="847"/>
      <c r="AD5" s="847"/>
      <c r="AE5" s="847"/>
      <c r="AF5" s="847"/>
      <c r="AG5" s="847"/>
      <c r="AH5" s="847"/>
      <c r="AI5" s="847"/>
      <c r="AJ5" s="847"/>
      <c r="AK5" s="847"/>
      <c r="AL5" s="847"/>
      <c r="AM5" s="847"/>
      <c r="AN5" s="847"/>
      <c r="AO5" s="847"/>
      <c r="AP5" s="847"/>
      <c r="AQ5" s="847"/>
      <c r="AR5" s="847"/>
      <c r="AS5" s="847"/>
      <c r="AT5" s="848"/>
      <c r="AU5" s="847"/>
      <c r="AV5" s="847"/>
      <c r="AW5" s="847"/>
      <c r="AX5" s="847"/>
      <c r="AY5" s="848"/>
      <c r="AZ5" s="847"/>
      <c r="BA5" s="847"/>
      <c r="BB5" s="258"/>
      <c r="BC5" s="258"/>
      <c r="BD5" s="258"/>
      <c r="BF5" s="256"/>
      <c r="BG5" s="256"/>
    </row>
    <row r="6" spans="1:60" s="260" customFormat="1" ht="76.5" customHeight="1">
      <c r="A6" s="849" t="s">
        <v>35</v>
      </c>
      <c r="B6" s="849" t="s">
        <v>278</v>
      </c>
      <c r="C6" s="849" t="s">
        <v>2</v>
      </c>
      <c r="D6" s="849" t="s">
        <v>3</v>
      </c>
      <c r="E6" s="849" t="s">
        <v>6</v>
      </c>
      <c r="F6" s="849" t="s">
        <v>279</v>
      </c>
      <c r="G6" s="849"/>
      <c r="H6" s="849"/>
      <c r="I6" s="849"/>
      <c r="J6" s="849"/>
      <c r="K6" s="832" t="s">
        <v>280</v>
      </c>
      <c r="L6" s="834"/>
      <c r="M6" s="832" t="s">
        <v>48</v>
      </c>
      <c r="N6" s="834"/>
      <c r="O6" s="850" t="s">
        <v>304</v>
      </c>
      <c r="P6" s="850"/>
      <c r="Q6" s="850"/>
      <c r="R6" s="850"/>
      <c r="S6" s="850" t="s">
        <v>301</v>
      </c>
      <c r="T6" s="850"/>
      <c r="U6" s="850"/>
      <c r="V6" s="850"/>
      <c r="W6" s="850" t="s">
        <v>294</v>
      </c>
      <c r="X6" s="850"/>
      <c r="Y6" s="850"/>
      <c r="Z6" s="850"/>
      <c r="AA6" s="850" t="s">
        <v>295</v>
      </c>
      <c r="AB6" s="850"/>
      <c r="AC6" s="850"/>
      <c r="AD6" s="850"/>
      <c r="AE6" s="835" t="s">
        <v>303</v>
      </c>
      <c r="AF6" s="836"/>
      <c r="AG6" s="836"/>
      <c r="AH6" s="837"/>
      <c r="AI6" s="835" t="s">
        <v>281</v>
      </c>
      <c r="AJ6" s="836"/>
      <c r="AK6" s="836"/>
      <c r="AL6" s="837"/>
      <c r="AM6" s="850" t="s">
        <v>298</v>
      </c>
      <c r="AN6" s="850"/>
      <c r="AO6" s="850"/>
      <c r="AP6" s="850"/>
      <c r="AQ6" s="835" t="s">
        <v>299</v>
      </c>
      <c r="AR6" s="836"/>
      <c r="AS6" s="836"/>
      <c r="AT6" s="836"/>
      <c r="AU6" s="837"/>
      <c r="AV6" s="835" t="s">
        <v>263</v>
      </c>
      <c r="AW6" s="836"/>
      <c r="AX6" s="836"/>
      <c r="AY6" s="836"/>
      <c r="AZ6" s="837"/>
      <c r="BA6" s="838" t="s">
        <v>5</v>
      </c>
      <c r="BB6" s="281"/>
      <c r="BC6" s="281"/>
      <c r="BD6" s="281"/>
      <c r="BE6" s="835" t="s">
        <v>282</v>
      </c>
      <c r="BF6" s="836"/>
      <c r="BG6" s="837"/>
    </row>
    <row r="7" spans="1:60" s="261" customFormat="1" ht="30" customHeight="1">
      <c r="A7" s="838"/>
      <c r="B7" s="838"/>
      <c r="C7" s="838"/>
      <c r="D7" s="838"/>
      <c r="E7" s="838"/>
      <c r="F7" s="838" t="s">
        <v>283</v>
      </c>
      <c r="G7" s="838" t="s">
        <v>38</v>
      </c>
      <c r="H7" s="838"/>
      <c r="I7" s="838"/>
      <c r="J7" s="838"/>
      <c r="K7" s="839" t="s">
        <v>4</v>
      </c>
      <c r="L7" s="839" t="s">
        <v>284</v>
      </c>
      <c r="M7" s="839" t="s">
        <v>292</v>
      </c>
      <c r="N7" s="839" t="s">
        <v>293</v>
      </c>
      <c r="O7" s="829" t="s">
        <v>4</v>
      </c>
      <c r="P7" s="832" t="s">
        <v>96</v>
      </c>
      <c r="Q7" s="833"/>
      <c r="R7" s="834"/>
      <c r="S7" s="829" t="s">
        <v>4</v>
      </c>
      <c r="T7" s="832" t="s">
        <v>96</v>
      </c>
      <c r="U7" s="833"/>
      <c r="V7" s="834"/>
      <c r="W7" s="829" t="s">
        <v>4</v>
      </c>
      <c r="X7" s="832" t="s">
        <v>96</v>
      </c>
      <c r="Y7" s="833"/>
      <c r="Z7" s="834"/>
      <c r="AA7" s="829" t="s">
        <v>4</v>
      </c>
      <c r="AB7" s="832" t="s">
        <v>96</v>
      </c>
      <c r="AC7" s="833"/>
      <c r="AD7" s="834"/>
      <c r="AE7" s="829" t="s">
        <v>4</v>
      </c>
      <c r="AF7" s="832" t="s">
        <v>96</v>
      </c>
      <c r="AG7" s="833"/>
      <c r="AH7" s="834"/>
      <c r="AI7" s="829" t="s">
        <v>4</v>
      </c>
      <c r="AJ7" s="832" t="s">
        <v>96</v>
      </c>
      <c r="AK7" s="833"/>
      <c r="AL7" s="834"/>
      <c r="AM7" s="829" t="s">
        <v>4</v>
      </c>
      <c r="AN7" s="832" t="s">
        <v>96</v>
      </c>
      <c r="AO7" s="833"/>
      <c r="AP7" s="834"/>
      <c r="AQ7" s="829" t="s">
        <v>4</v>
      </c>
      <c r="AR7" s="832" t="s">
        <v>96</v>
      </c>
      <c r="AS7" s="833"/>
      <c r="AT7" s="833"/>
      <c r="AU7" s="834"/>
      <c r="AV7" s="829" t="s">
        <v>4</v>
      </c>
      <c r="AW7" s="832" t="s">
        <v>96</v>
      </c>
      <c r="AX7" s="833"/>
      <c r="AY7" s="833"/>
      <c r="AZ7" s="834"/>
      <c r="BA7" s="838"/>
      <c r="BB7" s="284"/>
      <c r="BC7" s="284"/>
      <c r="BD7" s="284"/>
      <c r="BE7" s="841" t="s">
        <v>285</v>
      </c>
      <c r="BF7" s="841" t="s">
        <v>286</v>
      </c>
      <c r="BG7" s="841" t="s">
        <v>287</v>
      </c>
    </row>
    <row r="8" spans="1:60" s="261" customFormat="1" ht="21" customHeight="1">
      <c r="A8" s="838"/>
      <c r="B8" s="838"/>
      <c r="C8" s="838"/>
      <c r="D8" s="838"/>
      <c r="E8" s="838"/>
      <c r="F8" s="838"/>
      <c r="G8" s="838" t="s">
        <v>4</v>
      </c>
      <c r="H8" s="838" t="s">
        <v>288</v>
      </c>
      <c r="I8" s="838"/>
      <c r="J8" s="838" t="s">
        <v>289</v>
      </c>
      <c r="K8" s="826"/>
      <c r="L8" s="826"/>
      <c r="M8" s="826"/>
      <c r="N8" s="826"/>
      <c r="O8" s="830"/>
      <c r="P8" s="826" t="s">
        <v>29</v>
      </c>
      <c r="Q8" s="826" t="s">
        <v>30</v>
      </c>
      <c r="R8" s="839" t="s">
        <v>289</v>
      </c>
      <c r="S8" s="830"/>
      <c r="T8" s="826" t="s">
        <v>29</v>
      </c>
      <c r="U8" s="826" t="s">
        <v>30</v>
      </c>
      <c r="V8" s="839" t="s">
        <v>289</v>
      </c>
      <c r="W8" s="830"/>
      <c r="X8" s="826" t="s">
        <v>29</v>
      </c>
      <c r="Y8" s="826" t="s">
        <v>30</v>
      </c>
      <c r="Z8" s="839" t="s">
        <v>289</v>
      </c>
      <c r="AA8" s="830"/>
      <c r="AB8" s="826" t="s">
        <v>29</v>
      </c>
      <c r="AC8" s="826" t="s">
        <v>30</v>
      </c>
      <c r="AD8" s="839" t="s">
        <v>289</v>
      </c>
      <c r="AE8" s="830"/>
      <c r="AF8" s="826" t="s">
        <v>29</v>
      </c>
      <c r="AG8" s="826" t="s">
        <v>30</v>
      </c>
      <c r="AH8" s="839" t="s">
        <v>289</v>
      </c>
      <c r="AI8" s="830"/>
      <c r="AJ8" s="826" t="s">
        <v>29</v>
      </c>
      <c r="AK8" s="826" t="s">
        <v>30</v>
      </c>
      <c r="AL8" s="839" t="s">
        <v>289</v>
      </c>
      <c r="AM8" s="830"/>
      <c r="AN8" s="826" t="s">
        <v>29</v>
      </c>
      <c r="AO8" s="826" t="s">
        <v>30</v>
      </c>
      <c r="AP8" s="839" t="s">
        <v>289</v>
      </c>
      <c r="AQ8" s="830"/>
      <c r="AR8" s="826" t="s">
        <v>29</v>
      </c>
      <c r="AS8" s="826" t="s">
        <v>305</v>
      </c>
      <c r="AT8" s="826" t="s">
        <v>306</v>
      </c>
      <c r="AU8" s="839" t="s">
        <v>289</v>
      </c>
      <c r="AV8" s="830"/>
      <c r="AW8" s="826" t="s">
        <v>29</v>
      </c>
      <c r="AX8" s="826" t="s">
        <v>305</v>
      </c>
      <c r="AY8" s="826" t="s">
        <v>306</v>
      </c>
      <c r="AZ8" s="839" t="s">
        <v>289</v>
      </c>
      <c r="BA8" s="838"/>
      <c r="BB8" s="285"/>
      <c r="BC8" s="285"/>
      <c r="BD8" s="285"/>
      <c r="BE8" s="842"/>
      <c r="BF8" s="842"/>
      <c r="BG8" s="842"/>
    </row>
    <row r="9" spans="1:60" s="261" customFormat="1" ht="63.75" customHeight="1">
      <c r="A9" s="838"/>
      <c r="B9" s="838"/>
      <c r="C9" s="838"/>
      <c r="D9" s="838"/>
      <c r="E9" s="838"/>
      <c r="F9" s="838"/>
      <c r="G9" s="838"/>
      <c r="H9" s="293" t="s">
        <v>29</v>
      </c>
      <c r="I9" s="293" t="s">
        <v>30</v>
      </c>
      <c r="J9" s="838"/>
      <c r="K9" s="840"/>
      <c r="L9" s="840"/>
      <c r="M9" s="840"/>
      <c r="N9" s="840"/>
      <c r="O9" s="831"/>
      <c r="P9" s="827"/>
      <c r="Q9" s="827"/>
      <c r="R9" s="827"/>
      <c r="S9" s="831"/>
      <c r="T9" s="827"/>
      <c r="U9" s="827"/>
      <c r="V9" s="827"/>
      <c r="W9" s="831"/>
      <c r="X9" s="827"/>
      <c r="Y9" s="827"/>
      <c r="Z9" s="827"/>
      <c r="AA9" s="831"/>
      <c r="AB9" s="827"/>
      <c r="AC9" s="827"/>
      <c r="AD9" s="827"/>
      <c r="AE9" s="831"/>
      <c r="AF9" s="827"/>
      <c r="AG9" s="827"/>
      <c r="AH9" s="827"/>
      <c r="AI9" s="831"/>
      <c r="AJ9" s="827"/>
      <c r="AK9" s="827"/>
      <c r="AL9" s="827"/>
      <c r="AM9" s="831"/>
      <c r="AN9" s="827"/>
      <c r="AO9" s="827"/>
      <c r="AP9" s="827"/>
      <c r="AQ9" s="831"/>
      <c r="AR9" s="827"/>
      <c r="AS9" s="827"/>
      <c r="AT9" s="827"/>
      <c r="AU9" s="827"/>
      <c r="AV9" s="831"/>
      <c r="AW9" s="827"/>
      <c r="AX9" s="827"/>
      <c r="AY9" s="827"/>
      <c r="AZ9" s="827"/>
      <c r="BA9" s="838"/>
      <c r="BB9" s="285"/>
      <c r="BC9" s="285"/>
      <c r="BD9" s="285"/>
      <c r="BE9" s="843"/>
      <c r="BF9" s="843"/>
      <c r="BG9" s="843"/>
    </row>
    <row r="10" spans="1:60" s="302" customFormat="1" ht="26.25" customHeight="1">
      <c r="A10" s="297">
        <v>1</v>
      </c>
      <c r="B10" s="297">
        <v>2</v>
      </c>
      <c r="C10" s="297">
        <v>3</v>
      </c>
      <c r="D10" s="297">
        <v>4</v>
      </c>
      <c r="E10" s="297">
        <v>5</v>
      </c>
      <c r="F10" s="297">
        <v>6</v>
      </c>
      <c r="G10" s="297">
        <v>7</v>
      </c>
      <c r="H10" s="297">
        <v>8</v>
      </c>
      <c r="I10" s="297">
        <v>9</v>
      </c>
      <c r="J10" s="297">
        <v>10</v>
      </c>
      <c r="K10" s="297">
        <v>11</v>
      </c>
      <c r="L10" s="297">
        <v>12</v>
      </c>
      <c r="M10" s="297">
        <v>13</v>
      </c>
      <c r="N10" s="297">
        <v>14</v>
      </c>
      <c r="O10" s="297">
        <v>15</v>
      </c>
      <c r="P10" s="297">
        <v>16</v>
      </c>
      <c r="Q10" s="297">
        <v>17</v>
      </c>
      <c r="R10" s="297">
        <v>18</v>
      </c>
      <c r="S10" s="297">
        <v>19</v>
      </c>
      <c r="T10" s="297">
        <v>20</v>
      </c>
      <c r="U10" s="297">
        <v>21</v>
      </c>
      <c r="V10" s="297">
        <v>22</v>
      </c>
      <c r="W10" s="297">
        <v>23</v>
      </c>
      <c r="X10" s="297">
        <v>24</v>
      </c>
      <c r="Y10" s="297">
        <v>25</v>
      </c>
      <c r="Z10" s="297">
        <v>26</v>
      </c>
      <c r="AA10" s="297">
        <v>27</v>
      </c>
      <c r="AB10" s="297">
        <v>28</v>
      </c>
      <c r="AC10" s="297">
        <v>29</v>
      </c>
      <c r="AD10" s="297">
        <v>30</v>
      </c>
      <c r="AE10" s="297">
        <v>31</v>
      </c>
      <c r="AF10" s="297">
        <v>32</v>
      </c>
      <c r="AG10" s="297">
        <v>33</v>
      </c>
      <c r="AH10" s="297">
        <v>34</v>
      </c>
      <c r="AI10" s="297">
        <v>35</v>
      </c>
      <c r="AJ10" s="297">
        <v>36</v>
      </c>
      <c r="AK10" s="297">
        <v>37</v>
      </c>
      <c r="AL10" s="297">
        <v>38</v>
      </c>
      <c r="AM10" s="297">
        <v>39</v>
      </c>
      <c r="AN10" s="297">
        <v>40</v>
      </c>
      <c r="AO10" s="297">
        <v>41</v>
      </c>
      <c r="AP10" s="297">
        <v>42</v>
      </c>
      <c r="AQ10" s="297">
        <v>43</v>
      </c>
      <c r="AR10" s="297">
        <v>44</v>
      </c>
      <c r="AS10" s="297">
        <v>45</v>
      </c>
      <c r="AT10" s="297">
        <v>46</v>
      </c>
      <c r="AU10" s="297">
        <v>47</v>
      </c>
      <c r="AV10" s="297">
        <v>48</v>
      </c>
      <c r="AW10" s="297">
        <v>49</v>
      </c>
      <c r="AX10" s="297">
        <v>50</v>
      </c>
      <c r="AY10" s="297">
        <v>51</v>
      </c>
      <c r="AZ10" s="297">
        <v>52</v>
      </c>
      <c r="BA10" s="297">
        <v>53</v>
      </c>
      <c r="BB10" s="298"/>
      <c r="BC10" s="299"/>
      <c r="BD10" s="299"/>
      <c r="BE10" s="300"/>
      <c r="BF10" s="301"/>
      <c r="BG10" s="301"/>
    </row>
    <row r="11" spans="1:60" s="46" customFormat="1" ht="42" customHeight="1">
      <c r="A11" s="264"/>
      <c r="B11" s="294" t="s">
        <v>9</v>
      </c>
      <c r="C11" s="264"/>
      <c r="D11" s="264"/>
      <c r="E11" s="264"/>
      <c r="F11" s="264"/>
      <c r="G11" s="265">
        <f>G12</f>
        <v>18690</v>
      </c>
      <c r="H11" s="265">
        <f t="shared" ref="H11:AZ11" si="0">H12</f>
        <v>16308</v>
      </c>
      <c r="I11" s="265">
        <f t="shared" si="0"/>
        <v>2382</v>
      </c>
      <c r="J11" s="265">
        <f t="shared" si="0"/>
        <v>0</v>
      </c>
      <c r="K11" s="265">
        <f t="shared" si="0"/>
        <v>18690</v>
      </c>
      <c r="L11" s="265">
        <f t="shared" si="0"/>
        <v>16308</v>
      </c>
      <c r="M11" s="265">
        <f t="shared" si="0"/>
        <v>689.77</v>
      </c>
      <c r="N11" s="265">
        <f t="shared" si="0"/>
        <v>382.97</v>
      </c>
      <c r="O11" s="265">
        <f t="shared" si="0"/>
        <v>570</v>
      </c>
      <c r="P11" s="265">
        <f t="shared" si="0"/>
        <v>570</v>
      </c>
      <c r="Q11" s="265">
        <f t="shared" si="0"/>
        <v>0</v>
      </c>
      <c r="R11" s="265">
        <f t="shared" si="0"/>
        <v>0</v>
      </c>
      <c r="S11" s="265">
        <f t="shared" si="0"/>
        <v>4252</v>
      </c>
      <c r="T11" s="265">
        <f t="shared" si="0"/>
        <v>4252</v>
      </c>
      <c r="U11" s="265">
        <f t="shared" si="0"/>
        <v>0</v>
      </c>
      <c r="V11" s="265">
        <f t="shared" si="0"/>
        <v>0</v>
      </c>
      <c r="W11" s="265">
        <f t="shared" si="0"/>
        <v>0</v>
      </c>
      <c r="X11" s="265">
        <f t="shared" si="0"/>
        <v>0</v>
      </c>
      <c r="Y11" s="265">
        <f t="shared" si="0"/>
        <v>0</v>
      </c>
      <c r="Z11" s="265">
        <f t="shared" si="0"/>
        <v>0</v>
      </c>
      <c r="AA11" s="265">
        <f t="shared" si="0"/>
        <v>530.54700000000003</v>
      </c>
      <c r="AB11" s="265">
        <f t="shared" si="0"/>
        <v>530.54700000000003</v>
      </c>
      <c r="AC11" s="265">
        <f t="shared" si="0"/>
        <v>0</v>
      </c>
      <c r="AD11" s="265">
        <f t="shared" si="0"/>
        <v>0</v>
      </c>
      <c r="AE11" s="265">
        <f t="shared" si="0"/>
        <v>570</v>
      </c>
      <c r="AF11" s="265">
        <f t="shared" si="0"/>
        <v>570</v>
      </c>
      <c r="AG11" s="265">
        <f t="shared" si="0"/>
        <v>0</v>
      </c>
      <c r="AH11" s="265">
        <f t="shared" si="0"/>
        <v>0</v>
      </c>
      <c r="AI11" s="265">
        <f t="shared" si="0"/>
        <v>4252</v>
      </c>
      <c r="AJ11" s="265">
        <f t="shared" si="0"/>
        <v>4252</v>
      </c>
      <c r="AK11" s="265">
        <f t="shared" si="0"/>
        <v>0</v>
      </c>
      <c r="AL11" s="265">
        <f t="shared" si="0"/>
        <v>0</v>
      </c>
      <c r="AM11" s="265">
        <f t="shared" si="0"/>
        <v>6341</v>
      </c>
      <c r="AN11" s="265">
        <f t="shared" si="0"/>
        <v>6341</v>
      </c>
      <c r="AO11" s="265">
        <f t="shared" si="0"/>
        <v>0</v>
      </c>
      <c r="AP11" s="265">
        <f t="shared" si="0"/>
        <v>0</v>
      </c>
      <c r="AQ11" s="265">
        <f t="shared" si="0"/>
        <v>9967</v>
      </c>
      <c r="AR11" s="265">
        <f t="shared" si="0"/>
        <v>9967</v>
      </c>
      <c r="AS11" s="265">
        <f t="shared" si="0"/>
        <v>0</v>
      </c>
      <c r="AT11" s="265">
        <f t="shared" si="0"/>
        <v>0</v>
      </c>
      <c r="AU11" s="265">
        <f t="shared" si="0"/>
        <v>0</v>
      </c>
      <c r="AV11" s="265">
        <f t="shared" si="0"/>
        <v>9967</v>
      </c>
      <c r="AW11" s="265">
        <f t="shared" si="0"/>
        <v>9967</v>
      </c>
      <c r="AX11" s="265">
        <f t="shared" si="0"/>
        <v>0</v>
      </c>
      <c r="AY11" s="265">
        <f t="shared" si="0"/>
        <v>0</v>
      </c>
      <c r="AZ11" s="265">
        <f t="shared" si="0"/>
        <v>0</v>
      </c>
      <c r="BA11" s="264"/>
      <c r="BB11" s="275"/>
      <c r="BC11" s="264"/>
      <c r="BD11" s="264"/>
      <c r="BE11" s="262" t="s">
        <v>290</v>
      </c>
      <c r="BF11" s="262" t="s">
        <v>290</v>
      </c>
      <c r="BG11" s="262"/>
    </row>
    <row r="12" spans="1:60" s="57" customFormat="1" ht="42" customHeight="1">
      <c r="A12" s="303"/>
      <c r="B12" s="273" t="s">
        <v>300</v>
      </c>
      <c r="C12" s="267"/>
      <c r="D12" s="267"/>
      <c r="E12" s="267"/>
      <c r="F12" s="267"/>
      <c r="G12" s="266">
        <f>SUM(G13,G16)</f>
        <v>18690</v>
      </c>
      <c r="H12" s="266">
        <f t="shared" ref="H12:AF12" si="1">SUM(H13,H16)</f>
        <v>16308</v>
      </c>
      <c r="I12" s="266">
        <f t="shared" si="1"/>
        <v>2382</v>
      </c>
      <c r="J12" s="266">
        <f t="shared" si="1"/>
        <v>0</v>
      </c>
      <c r="K12" s="266">
        <f t="shared" si="1"/>
        <v>18690</v>
      </c>
      <c r="L12" s="266">
        <f t="shared" si="1"/>
        <v>16308</v>
      </c>
      <c r="M12" s="266">
        <f t="shared" si="1"/>
        <v>689.77</v>
      </c>
      <c r="N12" s="266">
        <f t="shared" si="1"/>
        <v>382.97</v>
      </c>
      <c r="O12" s="266">
        <f t="shared" si="1"/>
        <v>570</v>
      </c>
      <c r="P12" s="266">
        <f t="shared" si="1"/>
        <v>570</v>
      </c>
      <c r="Q12" s="266">
        <f t="shared" si="1"/>
        <v>0</v>
      </c>
      <c r="R12" s="266">
        <f t="shared" si="1"/>
        <v>0</v>
      </c>
      <c r="S12" s="266">
        <f t="shared" si="1"/>
        <v>4252</v>
      </c>
      <c r="T12" s="266">
        <f t="shared" si="1"/>
        <v>4252</v>
      </c>
      <c r="U12" s="266">
        <f t="shared" si="1"/>
        <v>0</v>
      </c>
      <c r="V12" s="266">
        <f t="shared" si="1"/>
        <v>0</v>
      </c>
      <c r="W12" s="266">
        <f t="shared" si="1"/>
        <v>0</v>
      </c>
      <c r="X12" s="266">
        <f t="shared" si="1"/>
        <v>0</v>
      </c>
      <c r="Y12" s="266">
        <f t="shared" si="1"/>
        <v>0</v>
      </c>
      <c r="Z12" s="266">
        <f t="shared" si="1"/>
        <v>0</v>
      </c>
      <c r="AA12" s="266">
        <f t="shared" si="1"/>
        <v>530.54700000000003</v>
      </c>
      <c r="AB12" s="266">
        <f t="shared" si="1"/>
        <v>530.54700000000003</v>
      </c>
      <c r="AC12" s="266">
        <f t="shared" si="1"/>
        <v>0</v>
      </c>
      <c r="AD12" s="266">
        <f t="shared" si="1"/>
        <v>0</v>
      </c>
      <c r="AE12" s="266">
        <f t="shared" si="1"/>
        <v>570</v>
      </c>
      <c r="AF12" s="266">
        <f t="shared" si="1"/>
        <v>570</v>
      </c>
      <c r="AG12" s="266">
        <f>SUM(AG13,AG16)</f>
        <v>0</v>
      </c>
      <c r="AH12" s="266">
        <f t="shared" ref="AH12" si="2">SUM(AH13,AH16)</f>
        <v>0</v>
      </c>
      <c r="AI12" s="266">
        <f t="shared" ref="AI12" si="3">SUM(AI13,AI16)</f>
        <v>4252</v>
      </c>
      <c r="AJ12" s="266">
        <f t="shared" ref="AJ12" si="4">SUM(AJ13,AJ16)</f>
        <v>4252</v>
      </c>
      <c r="AK12" s="266">
        <f t="shared" ref="AK12" si="5">SUM(AK13,AK16)</f>
        <v>0</v>
      </c>
      <c r="AL12" s="266">
        <f t="shared" ref="AL12" si="6">SUM(AL13,AL16)</f>
        <v>0</v>
      </c>
      <c r="AM12" s="266">
        <f t="shared" ref="AM12" si="7">SUM(AM13,AM16)</f>
        <v>6341</v>
      </c>
      <c r="AN12" s="266">
        <f t="shared" ref="AN12" si="8">SUM(AN13,AN16)</f>
        <v>6341</v>
      </c>
      <c r="AO12" s="266">
        <f t="shared" ref="AO12" si="9">SUM(AO13,AO16)</f>
        <v>0</v>
      </c>
      <c r="AP12" s="266">
        <f t="shared" ref="AP12" si="10">SUM(AP13,AP16)</f>
        <v>0</v>
      </c>
      <c r="AQ12" s="266">
        <f t="shared" ref="AQ12" si="11">SUM(AQ13,AQ16)</f>
        <v>9967</v>
      </c>
      <c r="AR12" s="266">
        <f t="shared" ref="AR12" si="12">SUM(AR13,AR16)</f>
        <v>9967</v>
      </c>
      <c r="AS12" s="266">
        <f t="shared" ref="AS12" si="13">SUM(AS13,AS16)</f>
        <v>0</v>
      </c>
      <c r="AT12" s="266">
        <f t="shared" ref="AT12" si="14">SUM(AT13,AT16)</f>
        <v>0</v>
      </c>
      <c r="AU12" s="266">
        <f t="shared" ref="AU12" si="15">SUM(AU13,AU16)</f>
        <v>0</v>
      </c>
      <c r="AV12" s="266">
        <f t="shared" ref="AV12" si="16">SUM(AV13,AV16)</f>
        <v>9967</v>
      </c>
      <c r="AW12" s="266">
        <f t="shared" ref="AW12" si="17">SUM(AW13,AW16)</f>
        <v>9967</v>
      </c>
      <c r="AX12" s="266">
        <f t="shared" ref="AX12" si="18">SUM(AX13,AX16)</f>
        <v>0</v>
      </c>
      <c r="AY12" s="266">
        <f t="shared" ref="AY12" si="19">SUM(AY13,AY16)</f>
        <v>0</v>
      </c>
      <c r="AZ12" s="266">
        <f t="shared" ref="AZ12" si="20">SUM(AZ13,AZ16)</f>
        <v>0</v>
      </c>
      <c r="BA12" s="316"/>
      <c r="BB12" s="276"/>
      <c r="BC12" s="266"/>
      <c r="BD12" s="266"/>
      <c r="BE12" s="269"/>
      <c r="BF12" s="269"/>
      <c r="BG12" s="269"/>
    </row>
    <row r="13" spans="1:60" s="40" customFormat="1" ht="48" customHeight="1">
      <c r="A13" s="310">
        <v>1</v>
      </c>
      <c r="B13" s="306" t="s">
        <v>315</v>
      </c>
      <c r="C13" s="304"/>
      <c r="D13" s="304"/>
      <c r="E13" s="304"/>
      <c r="F13" s="304"/>
      <c r="G13" s="266">
        <f>G14</f>
        <v>10500</v>
      </c>
      <c r="H13" s="266">
        <f t="shared" ref="H13:AZ13" si="21">H14</f>
        <v>8118</v>
      </c>
      <c r="I13" s="266">
        <f t="shared" si="21"/>
        <v>2382</v>
      </c>
      <c r="J13" s="266">
        <f t="shared" si="21"/>
        <v>0</v>
      </c>
      <c r="K13" s="266">
        <f t="shared" si="21"/>
        <v>10500</v>
      </c>
      <c r="L13" s="266">
        <f t="shared" si="21"/>
        <v>8118</v>
      </c>
      <c r="M13" s="266">
        <f t="shared" si="21"/>
        <v>331.8</v>
      </c>
      <c r="N13" s="266">
        <f t="shared" si="21"/>
        <v>25</v>
      </c>
      <c r="O13" s="266">
        <f t="shared" si="21"/>
        <v>0</v>
      </c>
      <c r="P13" s="266">
        <f t="shared" si="21"/>
        <v>0</v>
      </c>
      <c r="Q13" s="266">
        <f t="shared" si="21"/>
        <v>0</v>
      </c>
      <c r="R13" s="266">
        <f t="shared" si="21"/>
        <v>0</v>
      </c>
      <c r="S13" s="266">
        <f t="shared" si="21"/>
        <v>1959</v>
      </c>
      <c r="T13" s="266">
        <f t="shared" si="21"/>
        <v>1959</v>
      </c>
      <c r="U13" s="266">
        <f t="shared" si="21"/>
        <v>0</v>
      </c>
      <c r="V13" s="266">
        <f t="shared" si="21"/>
        <v>0</v>
      </c>
      <c r="W13" s="266">
        <f t="shared" si="21"/>
        <v>0</v>
      </c>
      <c r="X13" s="266">
        <f t="shared" si="21"/>
        <v>0</v>
      </c>
      <c r="Y13" s="266">
        <f t="shared" si="21"/>
        <v>0</v>
      </c>
      <c r="Z13" s="266">
        <f t="shared" si="21"/>
        <v>0</v>
      </c>
      <c r="AA13" s="266">
        <f t="shared" si="21"/>
        <v>172.577</v>
      </c>
      <c r="AB13" s="266">
        <f t="shared" si="21"/>
        <v>172.577</v>
      </c>
      <c r="AC13" s="266">
        <f t="shared" si="21"/>
        <v>0</v>
      </c>
      <c r="AD13" s="266">
        <f t="shared" si="21"/>
        <v>0</v>
      </c>
      <c r="AE13" s="266">
        <f t="shared" si="21"/>
        <v>0</v>
      </c>
      <c r="AF13" s="266">
        <f t="shared" si="21"/>
        <v>0</v>
      </c>
      <c r="AG13" s="266">
        <f t="shared" si="21"/>
        <v>0</v>
      </c>
      <c r="AH13" s="266">
        <f t="shared" si="21"/>
        <v>0</v>
      </c>
      <c r="AI13" s="266">
        <f t="shared" si="21"/>
        <v>1959</v>
      </c>
      <c r="AJ13" s="266">
        <f t="shared" si="21"/>
        <v>1959</v>
      </c>
      <c r="AK13" s="266">
        <f t="shared" si="21"/>
        <v>0</v>
      </c>
      <c r="AL13" s="266">
        <f t="shared" si="21"/>
        <v>0</v>
      </c>
      <c r="AM13" s="266">
        <f t="shared" si="21"/>
        <v>3478</v>
      </c>
      <c r="AN13" s="266">
        <f t="shared" si="21"/>
        <v>3478</v>
      </c>
      <c r="AO13" s="266">
        <f t="shared" si="21"/>
        <v>0</v>
      </c>
      <c r="AP13" s="266">
        <f t="shared" si="21"/>
        <v>0</v>
      </c>
      <c r="AQ13" s="266">
        <f t="shared" si="21"/>
        <v>4640</v>
      </c>
      <c r="AR13" s="266">
        <f t="shared" si="21"/>
        <v>4640</v>
      </c>
      <c r="AS13" s="266">
        <f t="shared" si="21"/>
        <v>0</v>
      </c>
      <c r="AT13" s="266">
        <f t="shared" si="21"/>
        <v>0</v>
      </c>
      <c r="AU13" s="266">
        <f t="shared" si="21"/>
        <v>0</v>
      </c>
      <c r="AV13" s="266">
        <f t="shared" si="21"/>
        <v>4640</v>
      </c>
      <c r="AW13" s="266">
        <f t="shared" si="21"/>
        <v>4640</v>
      </c>
      <c r="AX13" s="266">
        <f t="shared" si="21"/>
        <v>0</v>
      </c>
      <c r="AY13" s="266">
        <f t="shared" si="21"/>
        <v>0</v>
      </c>
      <c r="AZ13" s="266">
        <f t="shared" si="21"/>
        <v>0</v>
      </c>
      <c r="BA13" s="269"/>
      <c r="BF13" s="270"/>
      <c r="BG13" s="270"/>
    </row>
    <row r="14" spans="1:60" s="40" customFormat="1" ht="48" customHeight="1">
      <c r="A14" s="304"/>
      <c r="B14" s="307" t="s">
        <v>252</v>
      </c>
      <c r="C14" s="304"/>
      <c r="D14" s="304"/>
      <c r="E14" s="304"/>
      <c r="F14" s="304"/>
      <c r="G14" s="315">
        <f>G15</f>
        <v>10500</v>
      </c>
      <c r="H14" s="315">
        <f t="shared" ref="H14:AZ14" si="22">H15</f>
        <v>8118</v>
      </c>
      <c r="I14" s="315">
        <f t="shared" si="22"/>
        <v>2382</v>
      </c>
      <c r="J14" s="315">
        <f t="shared" si="22"/>
        <v>0</v>
      </c>
      <c r="K14" s="315">
        <f t="shared" si="22"/>
        <v>10500</v>
      </c>
      <c r="L14" s="315">
        <f t="shared" si="22"/>
        <v>8118</v>
      </c>
      <c r="M14" s="315">
        <f t="shared" si="22"/>
        <v>331.8</v>
      </c>
      <c r="N14" s="315">
        <f t="shared" si="22"/>
        <v>25</v>
      </c>
      <c r="O14" s="315">
        <f t="shared" si="22"/>
        <v>0</v>
      </c>
      <c r="P14" s="315">
        <f t="shared" si="22"/>
        <v>0</v>
      </c>
      <c r="Q14" s="315">
        <f t="shared" si="22"/>
        <v>0</v>
      </c>
      <c r="R14" s="315">
        <f t="shared" si="22"/>
        <v>0</v>
      </c>
      <c r="S14" s="315">
        <f t="shared" si="22"/>
        <v>1959</v>
      </c>
      <c r="T14" s="315">
        <f t="shared" si="22"/>
        <v>1959</v>
      </c>
      <c r="U14" s="315">
        <f t="shared" si="22"/>
        <v>0</v>
      </c>
      <c r="V14" s="315">
        <f t="shared" si="22"/>
        <v>0</v>
      </c>
      <c r="W14" s="315">
        <f t="shared" si="22"/>
        <v>0</v>
      </c>
      <c r="X14" s="315">
        <f t="shared" si="22"/>
        <v>0</v>
      </c>
      <c r="Y14" s="315">
        <f t="shared" si="22"/>
        <v>0</v>
      </c>
      <c r="Z14" s="315">
        <f t="shared" si="22"/>
        <v>0</v>
      </c>
      <c r="AA14" s="315">
        <f t="shared" si="22"/>
        <v>172.577</v>
      </c>
      <c r="AB14" s="315">
        <f t="shared" si="22"/>
        <v>172.577</v>
      </c>
      <c r="AC14" s="315">
        <f t="shared" si="22"/>
        <v>0</v>
      </c>
      <c r="AD14" s="315">
        <f t="shared" si="22"/>
        <v>0</v>
      </c>
      <c r="AE14" s="315">
        <f t="shared" si="22"/>
        <v>0</v>
      </c>
      <c r="AF14" s="315">
        <f t="shared" si="22"/>
        <v>0</v>
      </c>
      <c r="AG14" s="315">
        <f t="shared" si="22"/>
        <v>0</v>
      </c>
      <c r="AH14" s="315">
        <f t="shared" si="22"/>
        <v>0</v>
      </c>
      <c r="AI14" s="315">
        <f t="shared" si="22"/>
        <v>1959</v>
      </c>
      <c r="AJ14" s="315">
        <f t="shared" si="22"/>
        <v>1959</v>
      </c>
      <c r="AK14" s="315">
        <f t="shared" si="22"/>
        <v>0</v>
      </c>
      <c r="AL14" s="315">
        <f t="shared" si="22"/>
        <v>0</v>
      </c>
      <c r="AM14" s="315">
        <f t="shared" si="22"/>
        <v>3478</v>
      </c>
      <c r="AN14" s="315">
        <f t="shared" si="22"/>
        <v>3478</v>
      </c>
      <c r="AO14" s="315">
        <f t="shared" si="22"/>
        <v>0</v>
      </c>
      <c r="AP14" s="315">
        <f t="shared" si="22"/>
        <v>0</v>
      </c>
      <c r="AQ14" s="315">
        <f t="shared" si="22"/>
        <v>4640</v>
      </c>
      <c r="AR14" s="315">
        <f t="shared" si="22"/>
        <v>4640</v>
      </c>
      <c r="AS14" s="315">
        <f t="shared" si="22"/>
        <v>0</v>
      </c>
      <c r="AT14" s="315">
        <f t="shared" si="22"/>
        <v>0</v>
      </c>
      <c r="AU14" s="315">
        <f t="shared" si="22"/>
        <v>0</v>
      </c>
      <c r="AV14" s="315">
        <f t="shared" si="22"/>
        <v>4640</v>
      </c>
      <c r="AW14" s="315">
        <f t="shared" si="22"/>
        <v>4640</v>
      </c>
      <c r="AX14" s="315">
        <f t="shared" si="22"/>
        <v>0</v>
      </c>
      <c r="AY14" s="315">
        <f t="shared" si="22"/>
        <v>0</v>
      </c>
      <c r="AZ14" s="315">
        <f t="shared" si="22"/>
        <v>0</v>
      </c>
      <c r="BA14" s="269"/>
      <c r="BF14" s="270"/>
      <c r="BG14" s="270"/>
    </row>
    <row r="15" spans="1:60" s="40" customFormat="1" ht="48" customHeight="1">
      <c r="A15" s="274" t="s">
        <v>68</v>
      </c>
      <c r="B15" s="308" t="s">
        <v>316</v>
      </c>
      <c r="C15" s="267" t="s">
        <v>319</v>
      </c>
      <c r="D15" s="267" t="s">
        <v>321</v>
      </c>
      <c r="E15" s="267" t="s">
        <v>322</v>
      </c>
      <c r="F15" s="267" t="s">
        <v>324</v>
      </c>
      <c r="G15" s="268">
        <f>SUM(H15:J15)</f>
        <v>10500</v>
      </c>
      <c r="H15" s="268">
        <v>8118</v>
      </c>
      <c r="I15" s="268">
        <v>2382</v>
      </c>
      <c r="J15" s="268"/>
      <c r="K15" s="268">
        <v>10500</v>
      </c>
      <c r="L15" s="268">
        <v>8118</v>
      </c>
      <c r="M15" s="268">
        <f>306.8+N15</f>
        <v>331.8</v>
      </c>
      <c r="N15" s="268">
        <v>25</v>
      </c>
      <c r="O15" s="268"/>
      <c r="P15" s="268"/>
      <c r="Q15" s="268"/>
      <c r="R15" s="268"/>
      <c r="S15" s="268">
        <f>SUM(T15:V15)</f>
        <v>1959</v>
      </c>
      <c r="T15" s="268">
        <v>1959</v>
      </c>
      <c r="U15" s="268"/>
      <c r="V15" s="268"/>
      <c r="W15" s="268"/>
      <c r="X15" s="268"/>
      <c r="Y15" s="268"/>
      <c r="Z15" s="268"/>
      <c r="AA15" s="268">
        <f>SUM(AB15:AD15)</f>
        <v>172.577</v>
      </c>
      <c r="AB15" s="268">
        <v>172.577</v>
      </c>
      <c r="AC15" s="268"/>
      <c r="AD15" s="268"/>
      <c r="AE15" s="268"/>
      <c r="AF15" s="268"/>
      <c r="AG15" s="268"/>
      <c r="AH15" s="268"/>
      <c r="AI15" s="268">
        <f>SUM(AJ15:AL15)</f>
        <v>1959</v>
      </c>
      <c r="AJ15" s="268">
        <v>1959</v>
      </c>
      <c r="AK15" s="268"/>
      <c r="AL15" s="268"/>
      <c r="AM15" s="268">
        <f>SUM(AN15:AP15)</f>
        <v>3478</v>
      </c>
      <c r="AN15" s="268">
        <f>1519+1959</f>
        <v>3478</v>
      </c>
      <c r="AO15" s="268"/>
      <c r="AP15" s="268"/>
      <c r="AQ15" s="268">
        <f>SUM(AR15:AU15)</f>
        <v>4640</v>
      </c>
      <c r="AR15" s="268">
        <f>8118-3478</f>
        <v>4640</v>
      </c>
      <c r="AS15" s="268"/>
      <c r="AT15" s="268"/>
      <c r="AU15" s="268"/>
      <c r="AV15" s="268">
        <f>SUM(AW15:AZ15)</f>
        <v>4640</v>
      </c>
      <c r="AW15" s="268">
        <v>4640</v>
      </c>
      <c r="AX15" s="268"/>
      <c r="AY15" s="268"/>
      <c r="AZ15" s="268"/>
      <c r="BA15" s="317"/>
      <c r="BB15" s="277"/>
      <c r="BC15" s="268"/>
      <c r="BD15" s="268"/>
      <c r="BE15" s="269"/>
      <c r="BF15" s="269"/>
      <c r="BG15" s="269"/>
    </row>
    <row r="16" spans="1:60" ht="48" customHeight="1">
      <c r="A16" s="311">
        <v>2</v>
      </c>
      <c r="B16" s="306" t="s">
        <v>317</v>
      </c>
      <c r="C16" s="305"/>
      <c r="D16" s="305"/>
      <c r="E16" s="305"/>
      <c r="F16" s="305"/>
      <c r="G16" s="313">
        <f>G17</f>
        <v>8190</v>
      </c>
      <c r="H16" s="313">
        <f t="shared" ref="H16:AZ16" si="23">H17</f>
        <v>8190</v>
      </c>
      <c r="I16" s="313">
        <f t="shared" si="23"/>
        <v>0</v>
      </c>
      <c r="J16" s="313">
        <f t="shared" si="23"/>
        <v>0</v>
      </c>
      <c r="K16" s="313">
        <f t="shared" si="23"/>
        <v>8190</v>
      </c>
      <c r="L16" s="313">
        <f t="shared" si="23"/>
        <v>8190</v>
      </c>
      <c r="M16" s="313">
        <f t="shared" si="23"/>
        <v>357.97</v>
      </c>
      <c r="N16" s="313">
        <f t="shared" si="23"/>
        <v>357.97</v>
      </c>
      <c r="O16" s="313">
        <f t="shared" si="23"/>
        <v>570</v>
      </c>
      <c r="P16" s="313">
        <f t="shared" si="23"/>
        <v>570</v>
      </c>
      <c r="Q16" s="313">
        <f t="shared" si="23"/>
        <v>0</v>
      </c>
      <c r="R16" s="313">
        <f t="shared" si="23"/>
        <v>0</v>
      </c>
      <c r="S16" s="313">
        <f t="shared" si="23"/>
        <v>2293</v>
      </c>
      <c r="T16" s="313">
        <f t="shared" si="23"/>
        <v>2293</v>
      </c>
      <c r="U16" s="313">
        <f t="shared" si="23"/>
        <v>0</v>
      </c>
      <c r="V16" s="313">
        <f t="shared" si="23"/>
        <v>0</v>
      </c>
      <c r="W16" s="313">
        <f t="shared" si="23"/>
        <v>0</v>
      </c>
      <c r="X16" s="313">
        <f t="shared" si="23"/>
        <v>0</v>
      </c>
      <c r="Y16" s="313">
        <f t="shared" si="23"/>
        <v>0</v>
      </c>
      <c r="Z16" s="313">
        <f t="shared" si="23"/>
        <v>0</v>
      </c>
      <c r="AA16" s="313">
        <f t="shared" si="23"/>
        <v>357.97</v>
      </c>
      <c r="AB16" s="313">
        <f t="shared" si="23"/>
        <v>357.97</v>
      </c>
      <c r="AC16" s="313">
        <f t="shared" si="23"/>
        <v>0</v>
      </c>
      <c r="AD16" s="313">
        <f t="shared" si="23"/>
        <v>0</v>
      </c>
      <c r="AE16" s="313">
        <f t="shared" si="23"/>
        <v>570</v>
      </c>
      <c r="AF16" s="313">
        <f t="shared" si="23"/>
        <v>570</v>
      </c>
      <c r="AG16" s="313">
        <f t="shared" si="23"/>
        <v>0</v>
      </c>
      <c r="AH16" s="313">
        <f t="shared" si="23"/>
        <v>0</v>
      </c>
      <c r="AI16" s="313">
        <f t="shared" si="23"/>
        <v>2293</v>
      </c>
      <c r="AJ16" s="313">
        <f t="shared" si="23"/>
        <v>2293</v>
      </c>
      <c r="AK16" s="313">
        <f t="shared" si="23"/>
        <v>0</v>
      </c>
      <c r="AL16" s="313">
        <f t="shared" si="23"/>
        <v>0</v>
      </c>
      <c r="AM16" s="313">
        <f t="shared" si="23"/>
        <v>2863</v>
      </c>
      <c r="AN16" s="313">
        <f t="shared" si="23"/>
        <v>2863</v>
      </c>
      <c r="AO16" s="313">
        <f t="shared" si="23"/>
        <v>0</v>
      </c>
      <c r="AP16" s="313">
        <f t="shared" si="23"/>
        <v>0</v>
      </c>
      <c r="AQ16" s="313">
        <f t="shared" si="23"/>
        <v>5327</v>
      </c>
      <c r="AR16" s="313">
        <f t="shared" si="23"/>
        <v>5327</v>
      </c>
      <c r="AS16" s="313">
        <f t="shared" si="23"/>
        <v>0</v>
      </c>
      <c r="AT16" s="313">
        <f t="shared" si="23"/>
        <v>0</v>
      </c>
      <c r="AU16" s="313">
        <f t="shared" si="23"/>
        <v>0</v>
      </c>
      <c r="AV16" s="313">
        <f t="shared" si="23"/>
        <v>5327</v>
      </c>
      <c r="AW16" s="313">
        <f t="shared" si="23"/>
        <v>5327</v>
      </c>
      <c r="AX16" s="313">
        <f t="shared" si="23"/>
        <v>0</v>
      </c>
      <c r="AY16" s="313">
        <f t="shared" si="23"/>
        <v>0</v>
      </c>
      <c r="AZ16" s="313">
        <f t="shared" si="23"/>
        <v>0</v>
      </c>
      <c r="BA16" s="318"/>
    </row>
    <row r="17" spans="1:59" ht="48" customHeight="1">
      <c r="A17" s="305"/>
      <c r="B17" s="307" t="s">
        <v>252</v>
      </c>
      <c r="C17" s="305"/>
      <c r="D17" s="305"/>
      <c r="E17" s="305"/>
      <c r="F17" s="305"/>
      <c r="G17" s="314">
        <f>G18</f>
        <v>8190</v>
      </c>
      <c r="H17" s="314">
        <f t="shared" ref="H17:AZ17" si="24">H18</f>
        <v>8190</v>
      </c>
      <c r="I17" s="314">
        <f t="shared" si="24"/>
        <v>0</v>
      </c>
      <c r="J17" s="314">
        <f t="shared" si="24"/>
        <v>0</v>
      </c>
      <c r="K17" s="314">
        <f t="shared" si="24"/>
        <v>8190</v>
      </c>
      <c r="L17" s="314">
        <f t="shared" si="24"/>
        <v>8190</v>
      </c>
      <c r="M17" s="314">
        <f t="shared" si="24"/>
        <v>357.97</v>
      </c>
      <c r="N17" s="314">
        <f t="shared" si="24"/>
        <v>357.97</v>
      </c>
      <c r="O17" s="314">
        <f t="shared" si="24"/>
        <v>570</v>
      </c>
      <c r="P17" s="314">
        <f t="shared" si="24"/>
        <v>570</v>
      </c>
      <c r="Q17" s="314">
        <f t="shared" si="24"/>
        <v>0</v>
      </c>
      <c r="R17" s="314">
        <f t="shared" si="24"/>
        <v>0</v>
      </c>
      <c r="S17" s="314">
        <f t="shared" si="24"/>
        <v>2293</v>
      </c>
      <c r="T17" s="314">
        <f t="shared" si="24"/>
        <v>2293</v>
      </c>
      <c r="U17" s="314">
        <f t="shared" si="24"/>
        <v>0</v>
      </c>
      <c r="V17" s="314">
        <f t="shared" si="24"/>
        <v>0</v>
      </c>
      <c r="W17" s="314">
        <f t="shared" si="24"/>
        <v>0</v>
      </c>
      <c r="X17" s="314">
        <f t="shared" si="24"/>
        <v>0</v>
      </c>
      <c r="Y17" s="314">
        <f t="shared" si="24"/>
        <v>0</v>
      </c>
      <c r="Z17" s="314">
        <f t="shared" si="24"/>
        <v>0</v>
      </c>
      <c r="AA17" s="314">
        <f t="shared" si="24"/>
        <v>357.97</v>
      </c>
      <c r="AB17" s="314">
        <f t="shared" si="24"/>
        <v>357.97</v>
      </c>
      <c r="AC17" s="314">
        <f t="shared" si="24"/>
        <v>0</v>
      </c>
      <c r="AD17" s="314">
        <f t="shared" si="24"/>
        <v>0</v>
      </c>
      <c r="AE17" s="314">
        <f t="shared" si="24"/>
        <v>570</v>
      </c>
      <c r="AF17" s="314">
        <f t="shared" si="24"/>
        <v>570</v>
      </c>
      <c r="AG17" s="314">
        <f t="shared" si="24"/>
        <v>0</v>
      </c>
      <c r="AH17" s="314">
        <f t="shared" si="24"/>
        <v>0</v>
      </c>
      <c r="AI17" s="314">
        <f t="shared" si="24"/>
        <v>2293</v>
      </c>
      <c r="AJ17" s="314">
        <f t="shared" si="24"/>
        <v>2293</v>
      </c>
      <c r="AK17" s="314">
        <f t="shared" si="24"/>
        <v>0</v>
      </c>
      <c r="AL17" s="314">
        <f t="shared" si="24"/>
        <v>0</v>
      </c>
      <c r="AM17" s="314">
        <f t="shared" si="24"/>
        <v>2863</v>
      </c>
      <c r="AN17" s="314">
        <f t="shared" si="24"/>
        <v>2863</v>
      </c>
      <c r="AO17" s="314">
        <f t="shared" si="24"/>
        <v>0</v>
      </c>
      <c r="AP17" s="314">
        <f t="shared" si="24"/>
        <v>0</v>
      </c>
      <c r="AQ17" s="314">
        <f t="shared" si="24"/>
        <v>5327</v>
      </c>
      <c r="AR17" s="314">
        <f t="shared" si="24"/>
        <v>5327</v>
      </c>
      <c r="AS17" s="314">
        <f t="shared" si="24"/>
        <v>0</v>
      </c>
      <c r="AT17" s="314">
        <f t="shared" si="24"/>
        <v>0</v>
      </c>
      <c r="AU17" s="314">
        <f t="shared" si="24"/>
        <v>0</v>
      </c>
      <c r="AV17" s="314">
        <f t="shared" si="24"/>
        <v>5327</v>
      </c>
      <c r="AW17" s="314">
        <f t="shared" si="24"/>
        <v>5327</v>
      </c>
      <c r="AX17" s="314">
        <f t="shared" si="24"/>
        <v>0</v>
      </c>
      <c r="AY17" s="314">
        <f t="shared" si="24"/>
        <v>0</v>
      </c>
      <c r="AZ17" s="314">
        <f t="shared" si="24"/>
        <v>0</v>
      </c>
      <c r="BA17" s="318"/>
    </row>
    <row r="18" spans="1:59" s="40" customFormat="1" ht="48" customHeight="1">
      <c r="A18" s="312" t="s">
        <v>80</v>
      </c>
      <c r="B18" s="309" t="s">
        <v>318</v>
      </c>
      <c r="C18" s="295" t="s">
        <v>320</v>
      </c>
      <c r="D18" s="295" t="s">
        <v>321</v>
      </c>
      <c r="E18" s="295" t="s">
        <v>323</v>
      </c>
      <c r="F18" s="295" t="s">
        <v>325</v>
      </c>
      <c r="G18" s="296">
        <f>SUM(H18:J18)</f>
        <v>8190</v>
      </c>
      <c r="H18" s="296">
        <v>8190</v>
      </c>
      <c r="I18" s="296"/>
      <c r="J18" s="296"/>
      <c r="K18" s="296">
        <v>8190</v>
      </c>
      <c r="L18" s="296">
        <v>8190</v>
      </c>
      <c r="M18" s="296">
        <f>N18</f>
        <v>357.97</v>
      </c>
      <c r="N18" s="296">
        <v>357.97</v>
      </c>
      <c r="O18" s="296">
        <f>SUM(P18:R18)</f>
        <v>570</v>
      </c>
      <c r="P18" s="296">
        <v>570</v>
      </c>
      <c r="Q18" s="296"/>
      <c r="R18" s="296"/>
      <c r="S18" s="296">
        <f>SUM(T18:V18)</f>
        <v>2293</v>
      </c>
      <c r="T18" s="296">
        <v>2293</v>
      </c>
      <c r="U18" s="296"/>
      <c r="V18" s="296"/>
      <c r="W18" s="296"/>
      <c r="X18" s="296"/>
      <c r="Y18" s="296"/>
      <c r="Z18" s="296"/>
      <c r="AA18" s="296">
        <f>SUM(AB18:AD18)</f>
        <v>357.97</v>
      </c>
      <c r="AB18" s="296">
        <v>357.97</v>
      </c>
      <c r="AC18" s="296"/>
      <c r="AD18" s="296"/>
      <c r="AE18" s="296">
        <f>SUM(AF18:AH18)</f>
        <v>570</v>
      </c>
      <c r="AF18" s="296">
        <v>570</v>
      </c>
      <c r="AG18" s="296"/>
      <c r="AH18" s="296"/>
      <c r="AI18" s="296">
        <f>SUM(AJ18:AL18)</f>
        <v>2293</v>
      </c>
      <c r="AJ18" s="296">
        <v>2293</v>
      </c>
      <c r="AK18" s="296"/>
      <c r="AL18" s="296"/>
      <c r="AM18" s="296">
        <f>SUM(AN18:AP18)</f>
        <v>2863</v>
      </c>
      <c r="AN18" s="296">
        <f>570+2293</f>
        <v>2863</v>
      </c>
      <c r="AO18" s="296"/>
      <c r="AP18" s="296"/>
      <c r="AQ18" s="296">
        <f>SUM(AR18:AU18)</f>
        <v>5327</v>
      </c>
      <c r="AR18" s="296">
        <f>8190-2863</f>
        <v>5327</v>
      </c>
      <c r="AS18" s="296"/>
      <c r="AT18" s="296"/>
      <c r="AU18" s="296"/>
      <c r="AV18" s="296">
        <f>SUM(AW18:AZ18)</f>
        <v>5327</v>
      </c>
      <c r="AW18" s="296">
        <v>5327</v>
      </c>
      <c r="AX18" s="296"/>
      <c r="AY18" s="296"/>
      <c r="AZ18" s="296"/>
      <c r="BA18" s="319"/>
      <c r="BB18" s="277"/>
      <c r="BC18" s="268"/>
      <c r="BD18" s="268"/>
      <c r="BE18" s="269"/>
      <c r="BF18" s="269"/>
      <c r="BG18" s="269"/>
    </row>
    <row r="19" spans="1:59" s="40" customFormat="1" ht="48" customHeight="1">
      <c r="A19" s="321"/>
      <c r="B19" s="322"/>
      <c r="C19" s="323"/>
      <c r="D19" s="323"/>
      <c r="E19" s="323"/>
      <c r="F19" s="323"/>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5"/>
      <c r="BB19" s="324"/>
      <c r="BC19" s="324"/>
      <c r="BD19" s="324"/>
      <c r="BE19" s="326"/>
      <c r="BF19" s="326"/>
      <c r="BG19" s="326"/>
    </row>
    <row r="20" spans="1:59" s="40" customFormat="1" ht="48" customHeight="1">
      <c r="A20" s="321"/>
      <c r="B20" s="322"/>
      <c r="C20" s="323"/>
      <c r="D20" s="323"/>
      <c r="E20" s="323"/>
      <c r="F20" s="323"/>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5"/>
      <c r="BB20" s="324"/>
      <c r="BC20" s="324"/>
      <c r="BD20" s="324"/>
      <c r="BE20" s="326"/>
      <c r="BF20" s="326"/>
      <c r="BG20" s="326"/>
    </row>
    <row r="21" spans="1:59" s="40" customFormat="1" ht="48" customHeight="1">
      <c r="A21" s="321"/>
      <c r="B21" s="322"/>
      <c r="C21" s="323"/>
      <c r="D21" s="323"/>
      <c r="E21" s="323"/>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5"/>
      <c r="BB21" s="324"/>
      <c r="BC21" s="324"/>
      <c r="BD21" s="324"/>
      <c r="BE21" s="326"/>
      <c r="BF21" s="326"/>
      <c r="BG21" s="326"/>
    </row>
    <row r="22" spans="1:59" s="40" customFormat="1" ht="48" customHeight="1">
      <c r="A22" s="321"/>
      <c r="B22" s="322"/>
      <c r="C22" s="323"/>
      <c r="D22" s="323"/>
      <c r="E22" s="323"/>
      <c r="F22" s="323"/>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5"/>
      <c r="BB22" s="324"/>
      <c r="BC22" s="324"/>
      <c r="BD22" s="324"/>
      <c r="BE22" s="326"/>
      <c r="BF22" s="326"/>
      <c r="BG22" s="326"/>
    </row>
    <row r="23" spans="1:59" s="40" customFormat="1" ht="48" customHeight="1">
      <c r="A23" s="321"/>
      <c r="B23" s="322"/>
      <c r="C23" s="323"/>
      <c r="D23" s="323"/>
      <c r="E23" s="323"/>
      <c r="F23" s="323"/>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5"/>
      <c r="BB23" s="324"/>
      <c r="BC23" s="324"/>
      <c r="BD23" s="324"/>
      <c r="BE23" s="326"/>
      <c r="BF23" s="326"/>
      <c r="BG23" s="326"/>
    </row>
    <row r="24" spans="1:59" s="40" customFormat="1" ht="48" customHeight="1">
      <c r="A24" s="321"/>
      <c r="B24" s="322"/>
      <c r="C24" s="323"/>
      <c r="D24" s="323"/>
      <c r="E24" s="323"/>
      <c r="F24" s="323"/>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5"/>
      <c r="BB24" s="324"/>
      <c r="BC24" s="324"/>
      <c r="BD24" s="324"/>
      <c r="BE24" s="326"/>
      <c r="BF24" s="326"/>
      <c r="BG24" s="326"/>
    </row>
    <row r="25" spans="1:59" s="40" customFormat="1" ht="48" customHeight="1">
      <c r="A25" s="321"/>
      <c r="B25" s="322"/>
      <c r="C25" s="323"/>
      <c r="D25" s="323"/>
      <c r="E25" s="323"/>
      <c r="F25" s="323"/>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5"/>
      <c r="BB25" s="324"/>
      <c r="BC25" s="324"/>
      <c r="BD25" s="324"/>
      <c r="BE25" s="326"/>
      <c r="BF25" s="326"/>
      <c r="BG25" s="326"/>
    </row>
    <row r="26" spans="1:59" s="40" customFormat="1" ht="48" customHeight="1">
      <c r="A26" s="321"/>
      <c r="B26" s="322"/>
      <c r="C26" s="323"/>
      <c r="D26" s="323"/>
      <c r="E26" s="323"/>
      <c r="F26" s="323"/>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5"/>
      <c r="BB26" s="324"/>
      <c r="BC26" s="324"/>
      <c r="BD26" s="324"/>
      <c r="BE26" s="326"/>
      <c r="BF26" s="326"/>
      <c r="BG26" s="326"/>
    </row>
    <row r="27" spans="1:59" s="40" customFormat="1" ht="48" customHeight="1">
      <c r="A27" s="321"/>
      <c r="B27" s="322"/>
      <c r="C27" s="323"/>
      <c r="D27" s="323"/>
      <c r="E27" s="323"/>
      <c r="F27" s="323"/>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5"/>
      <c r="BB27" s="324"/>
      <c r="BC27" s="324"/>
      <c r="BD27" s="324"/>
      <c r="BE27" s="326"/>
      <c r="BF27" s="326"/>
      <c r="BG27" s="326"/>
    </row>
    <row r="28" spans="1:59" s="40" customFormat="1" ht="48" customHeight="1">
      <c r="A28" s="321"/>
      <c r="B28" s="322"/>
      <c r="C28" s="323"/>
      <c r="D28" s="323"/>
      <c r="E28" s="323"/>
      <c r="F28" s="323"/>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5"/>
      <c r="BB28" s="324"/>
      <c r="BC28" s="324"/>
      <c r="BD28" s="324"/>
      <c r="BE28" s="326"/>
      <c r="BF28" s="326"/>
      <c r="BG28" s="326"/>
    </row>
    <row r="29" spans="1:59" s="40" customFormat="1" ht="48" customHeight="1">
      <c r="A29" s="321"/>
      <c r="B29" s="322"/>
      <c r="C29" s="323"/>
      <c r="D29" s="323"/>
      <c r="E29" s="323"/>
      <c r="F29" s="323"/>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5"/>
      <c r="BB29" s="324"/>
      <c r="BC29" s="324"/>
      <c r="BD29" s="324"/>
      <c r="BE29" s="326"/>
      <c r="BF29" s="326"/>
      <c r="BG29" s="326"/>
    </row>
    <row r="30" spans="1:59" s="40" customFormat="1" ht="48" customHeight="1">
      <c r="A30" s="321"/>
      <c r="B30" s="322"/>
      <c r="C30" s="323"/>
      <c r="D30" s="323"/>
      <c r="E30" s="323"/>
      <c r="F30" s="323"/>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5"/>
      <c r="BB30" s="324"/>
      <c r="BC30" s="324"/>
      <c r="BD30" s="324"/>
      <c r="BE30" s="326"/>
      <c r="BF30" s="326"/>
      <c r="BG30" s="326"/>
    </row>
    <row r="31" spans="1:59" s="40" customFormat="1" ht="48" customHeight="1">
      <c r="A31" s="321"/>
      <c r="B31" s="322"/>
      <c r="C31" s="323"/>
      <c r="D31" s="323"/>
      <c r="E31" s="323"/>
      <c r="F31" s="323"/>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5"/>
      <c r="BB31" s="324"/>
      <c r="BC31" s="324"/>
      <c r="BD31" s="324"/>
      <c r="BE31" s="326"/>
      <c r="BF31" s="326"/>
      <c r="BG31" s="326"/>
    </row>
    <row r="32" spans="1:59" s="40" customFormat="1" ht="48" customHeight="1">
      <c r="A32" s="321"/>
      <c r="B32" s="322"/>
      <c r="C32" s="323"/>
      <c r="D32" s="323"/>
      <c r="E32" s="323"/>
      <c r="F32" s="323"/>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5"/>
      <c r="BB32" s="324"/>
      <c r="BC32" s="324"/>
      <c r="BD32" s="324"/>
      <c r="BE32" s="326"/>
      <c r="BF32" s="326"/>
      <c r="BG32" s="326"/>
    </row>
    <row r="33" spans="1:59" s="40" customFormat="1" ht="48" customHeight="1">
      <c r="A33" s="321"/>
      <c r="B33" s="322"/>
      <c r="C33" s="323"/>
      <c r="D33" s="323"/>
      <c r="E33" s="323"/>
      <c r="F33" s="323"/>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5"/>
      <c r="BB33" s="324"/>
      <c r="BC33" s="324"/>
      <c r="BD33" s="324"/>
      <c r="BE33" s="326"/>
      <c r="BF33" s="326"/>
      <c r="BG33" s="326"/>
    </row>
    <row r="34" spans="1:59" s="40" customFormat="1" ht="48" customHeight="1">
      <c r="A34" s="321"/>
      <c r="B34" s="322"/>
      <c r="C34" s="323"/>
      <c r="D34" s="323"/>
      <c r="E34" s="323"/>
      <c r="F34" s="323"/>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5"/>
      <c r="BB34" s="324"/>
      <c r="BC34" s="324"/>
      <c r="BD34" s="324"/>
      <c r="BE34" s="326"/>
      <c r="BF34" s="326"/>
      <c r="BG34" s="326"/>
    </row>
    <row r="35" spans="1:59" s="40" customFormat="1" ht="48" customHeight="1">
      <c r="A35" s="321"/>
      <c r="B35" s="322"/>
      <c r="C35" s="323"/>
      <c r="D35" s="323"/>
      <c r="E35" s="323"/>
      <c r="F35" s="323"/>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5"/>
      <c r="BB35" s="324"/>
      <c r="BC35" s="324"/>
      <c r="BD35" s="324"/>
      <c r="BE35" s="326"/>
      <c r="BF35" s="326"/>
      <c r="BG35" s="326"/>
    </row>
    <row r="36" spans="1:59" s="40" customFormat="1" ht="48" customHeight="1">
      <c r="A36" s="321"/>
      <c r="B36" s="322"/>
      <c r="C36" s="323"/>
      <c r="D36" s="323"/>
      <c r="E36" s="323"/>
      <c r="F36" s="323"/>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5"/>
      <c r="BB36" s="324"/>
      <c r="BC36" s="324"/>
      <c r="BD36" s="324"/>
      <c r="BE36" s="326"/>
      <c r="BF36" s="326"/>
      <c r="BG36" s="326"/>
    </row>
    <row r="37" spans="1:59" s="40" customFormat="1" ht="48" customHeight="1">
      <c r="A37" s="321"/>
      <c r="B37" s="322"/>
      <c r="C37" s="323"/>
      <c r="D37" s="323"/>
      <c r="E37" s="323"/>
      <c r="F37" s="323"/>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5"/>
      <c r="BB37" s="324"/>
      <c r="BC37" s="324"/>
      <c r="BD37" s="324"/>
      <c r="BE37" s="326"/>
      <c r="BF37" s="326"/>
      <c r="BG37" s="326"/>
    </row>
    <row r="38" spans="1:59" s="40" customFormat="1" ht="48" customHeight="1">
      <c r="A38" s="321"/>
      <c r="B38" s="322"/>
      <c r="C38" s="323"/>
      <c r="D38" s="323"/>
      <c r="E38" s="323"/>
      <c r="F38" s="323"/>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5"/>
      <c r="BB38" s="324"/>
      <c r="BC38" s="324"/>
      <c r="BD38" s="324"/>
      <c r="BE38" s="326"/>
      <c r="BF38" s="326"/>
      <c r="BG38" s="326"/>
    </row>
    <row r="39" spans="1:59" s="40" customFormat="1" ht="48" customHeight="1">
      <c r="A39" s="321"/>
      <c r="B39" s="322"/>
      <c r="C39" s="323"/>
      <c r="D39" s="323"/>
      <c r="E39" s="323"/>
      <c r="F39" s="323"/>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5"/>
      <c r="BB39" s="324"/>
      <c r="BC39" s="324"/>
      <c r="BD39" s="324"/>
      <c r="BE39" s="326"/>
      <c r="BF39" s="326"/>
      <c r="BG39" s="326"/>
    </row>
    <row r="41" spans="1:59" ht="97.5" customHeight="1">
      <c r="B41" s="851" t="s">
        <v>302</v>
      </c>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1"/>
      <c r="AC41" s="851"/>
      <c r="AD41" s="851"/>
      <c r="AE41" s="851"/>
      <c r="AF41" s="851"/>
      <c r="AG41" s="851"/>
      <c r="AH41" s="851"/>
      <c r="AI41" s="851"/>
      <c r="AJ41" s="851"/>
      <c r="AK41" s="851"/>
      <c r="AL41" s="851"/>
      <c r="AM41" s="851"/>
      <c r="AN41" s="851"/>
      <c r="AO41" s="851"/>
      <c r="AP41" s="851"/>
      <c r="AQ41" s="851"/>
      <c r="AR41" s="851"/>
      <c r="AS41" s="851"/>
      <c r="AT41" s="851"/>
      <c r="AU41" s="851"/>
      <c r="AV41" s="851"/>
      <c r="AW41" s="851"/>
      <c r="AX41" s="851"/>
      <c r="AY41" s="851"/>
      <c r="AZ41" s="851"/>
      <c r="BA41" s="851"/>
    </row>
  </sheetData>
  <mergeCells count="84">
    <mergeCell ref="B41:BA41"/>
    <mergeCell ref="AM6:AP6"/>
    <mergeCell ref="AP8:AP9"/>
    <mergeCell ref="AE6:AH6"/>
    <mergeCell ref="AH8:AH9"/>
    <mergeCell ref="K6:L6"/>
    <mergeCell ref="M6:N6"/>
    <mergeCell ref="O6:R6"/>
    <mergeCell ref="W6:Z6"/>
    <mergeCell ref="F7:F9"/>
    <mergeCell ref="S6:V6"/>
    <mergeCell ref="V8:V9"/>
    <mergeCell ref="O7:O9"/>
    <mergeCell ref="S7:S9"/>
    <mergeCell ref="T8:T9"/>
    <mergeCell ref="U8:U9"/>
    <mergeCell ref="A1:BA1"/>
    <mergeCell ref="A2:BA2"/>
    <mergeCell ref="A3:BA3"/>
    <mergeCell ref="Y5:BA5"/>
    <mergeCell ref="A6:A9"/>
    <mergeCell ref="B6:B9"/>
    <mergeCell ref="C6:C9"/>
    <mergeCell ref="D6:D9"/>
    <mergeCell ref="E6:E9"/>
    <mergeCell ref="BA6:BA9"/>
    <mergeCell ref="N7:N9"/>
    <mergeCell ref="G8:G9"/>
    <mergeCell ref="H8:I8"/>
    <mergeCell ref="J8:J9"/>
    <mergeCell ref="AA6:AD6"/>
    <mergeCell ref="F6:J6"/>
    <mergeCell ref="BE6:BG6"/>
    <mergeCell ref="BE7:BE9"/>
    <mergeCell ref="BF7:BF9"/>
    <mergeCell ref="BG7:BG9"/>
    <mergeCell ref="AU8:AU9"/>
    <mergeCell ref="AQ6:AU6"/>
    <mergeCell ref="AV6:AZ6"/>
    <mergeCell ref="AZ8:AZ9"/>
    <mergeCell ref="AR7:AU7"/>
    <mergeCell ref="AR8:AR9"/>
    <mergeCell ref="AS8:AS9"/>
    <mergeCell ref="AV7:AV9"/>
    <mergeCell ref="AW7:AZ7"/>
    <mergeCell ref="AW8:AW9"/>
    <mergeCell ref="AX8:AX9"/>
    <mergeCell ref="AY8:AY9"/>
    <mergeCell ref="AL8:AL9"/>
    <mergeCell ref="AF8:AF9"/>
    <mergeCell ref="AG8:AG9"/>
    <mergeCell ref="AI7:AI9"/>
    <mergeCell ref="P7:R7"/>
    <mergeCell ref="R8:R9"/>
    <mergeCell ref="Z8:Z9"/>
    <mergeCell ref="P8:P9"/>
    <mergeCell ref="Q8:Q9"/>
    <mergeCell ref="AF7:AH7"/>
    <mergeCell ref="X8:X9"/>
    <mergeCell ref="Y8:Y9"/>
    <mergeCell ref="AD8:AD9"/>
    <mergeCell ref="AE7:AE9"/>
    <mergeCell ref="AC8:AC9"/>
    <mergeCell ref="G7:J7"/>
    <mergeCell ref="K7:K9"/>
    <mergeCell ref="L7:L9"/>
    <mergeCell ref="M7:M9"/>
    <mergeCell ref="W7:W9"/>
    <mergeCell ref="AT8:AT9"/>
    <mergeCell ref="A4:BA4"/>
    <mergeCell ref="AM7:AM9"/>
    <mergeCell ref="AN7:AP7"/>
    <mergeCell ref="AN8:AN9"/>
    <mergeCell ref="AO8:AO9"/>
    <mergeCell ref="AQ7:AQ9"/>
    <mergeCell ref="AI6:AL6"/>
    <mergeCell ref="AJ7:AL7"/>
    <mergeCell ref="AJ8:AJ9"/>
    <mergeCell ref="AK8:AK9"/>
    <mergeCell ref="T7:V7"/>
    <mergeCell ref="X7:Z7"/>
    <mergeCell ref="AA7:AA9"/>
    <mergeCell ref="AB7:AD7"/>
    <mergeCell ref="AB8:AB9"/>
  </mergeCells>
  <printOptions horizontalCentered="1"/>
  <pageMargins left="0.31496062992126" right="0.31496062992126" top="0.47244094488188998" bottom="0.47244094488188998" header="0.31496062992126" footer="0.31496062992126"/>
  <pageSetup paperSize="9" scale="32" orientation="landscape" r:id="rId1"/>
  <headerFooter differentFirst="1">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140"/>
  <sheetViews>
    <sheetView zoomScaleNormal="100" workbookViewId="0">
      <selection activeCell="I12" sqref="I12"/>
    </sheetView>
  </sheetViews>
  <sheetFormatPr defaultRowHeight="12.75"/>
  <cols>
    <col min="1" max="1" width="6.28515625" style="2" customWidth="1"/>
    <col min="2" max="2" width="21" style="2" customWidth="1"/>
    <col min="3" max="4" width="5.28515625" style="1" customWidth="1"/>
    <col min="5" max="5" width="7.5703125" style="1" customWidth="1"/>
    <col min="6" max="7" width="8.5703125" style="1" customWidth="1"/>
    <col min="8" max="8" width="8.140625" style="1" customWidth="1"/>
    <col min="9" max="9" width="8.7109375" style="1" customWidth="1"/>
    <col min="10" max="11" width="8.42578125" style="1" customWidth="1"/>
    <col min="12" max="12" width="9.140625" style="1"/>
    <col min="13" max="14" width="8.28515625" style="1" customWidth="1"/>
    <col min="15" max="15" width="9.5703125" style="1" customWidth="1"/>
    <col min="16" max="16" width="8.42578125" style="1" customWidth="1"/>
    <col min="17" max="18" width="6.85546875" style="1" customWidth="1"/>
    <col min="19" max="19" width="8" style="1" customWidth="1"/>
    <col min="20" max="20" width="7.42578125" style="1" customWidth="1"/>
    <col min="21" max="21" width="8.7109375" style="1" customWidth="1"/>
    <col min="22" max="16384" width="9.140625" style="1"/>
  </cols>
  <sheetData>
    <row r="1" spans="1:21" s="6" customFormat="1" ht="19.5" customHeight="1">
      <c r="A1" s="145"/>
      <c r="B1" s="145"/>
      <c r="C1" s="146"/>
      <c r="D1" s="146"/>
      <c r="E1" s="146"/>
      <c r="F1" s="146"/>
      <c r="G1" s="146"/>
      <c r="H1" s="146"/>
      <c r="I1" s="146"/>
      <c r="J1" s="854" t="s">
        <v>156</v>
      </c>
      <c r="K1" s="854"/>
      <c r="L1" s="854"/>
      <c r="M1" s="854"/>
      <c r="N1" s="854"/>
      <c r="O1" s="854"/>
      <c r="P1" s="854"/>
      <c r="Q1" s="854"/>
      <c r="R1" s="854"/>
      <c r="S1" s="854"/>
      <c r="T1" s="854"/>
      <c r="U1" s="854"/>
    </row>
    <row r="2" spans="1:21" s="6" customFormat="1" ht="21" customHeight="1">
      <c r="A2" s="857" t="s">
        <v>114</v>
      </c>
      <c r="B2" s="857"/>
      <c r="C2" s="857"/>
      <c r="D2" s="857"/>
      <c r="E2" s="857"/>
      <c r="F2" s="857"/>
      <c r="G2" s="857"/>
      <c r="H2" s="857"/>
      <c r="I2" s="857"/>
      <c r="J2" s="857"/>
      <c r="K2" s="857"/>
      <c r="L2" s="857"/>
      <c r="M2" s="857"/>
      <c r="N2" s="857"/>
      <c r="O2" s="857"/>
      <c r="P2" s="857"/>
      <c r="Q2" s="857"/>
      <c r="R2" s="857"/>
      <c r="S2" s="857"/>
      <c r="T2" s="857"/>
      <c r="U2" s="857"/>
    </row>
    <row r="3" spans="1:21" s="5" customFormat="1" ht="36.75" customHeight="1">
      <c r="A3" s="856" t="s">
        <v>194</v>
      </c>
      <c r="B3" s="857"/>
      <c r="C3" s="857"/>
      <c r="D3" s="857"/>
      <c r="E3" s="857"/>
      <c r="F3" s="857"/>
      <c r="G3" s="857"/>
      <c r="H3" s="857"/>
      <c r="I3" s="857"/>
      <c r="J3" s="857"/>
      <c r="K3" s="857"/>
      <c r="L3" s="857"/>
      <c r="M3" s="857"/>
      <c r="N3" s="857"/>
      <c r="O3" s="857"/>
      <c r="P3" s="857"/>
      <c r="Q3" s="857"/>
      <c r="R3" s="857"/>
      <c r="S3" s="857"/>
      <c r="T3" s="857"/>
      <c r="U3" s="857"/>
    </row>
    <row r="4" spans="1:21" s="5" customFormat="1" ht="24" customHeight="1">
      <c r="A4" s="855" t="str">
        <f>'Bieu 01_NSTW'!A3:AG3</f>
        <v xml:space="preserve">(Kèm theo Quyết định số:           /QĐ-UBND ngày        tháng 12 năm 2023 của UBND thành phố Lai Châu) </v>
      </c>
      <c r="B4" s="855"/>
      <c r="C4" s="855"/>
      <c r="D4" s="855"/>
      <c r="E4" s="855"/>
      <c r="F4" s="855"/>
      <c r="G4" s="855"/>
      <c r="H4" s="855"/>
      <c r="I4" s="855"/>
      <c r="J4" s="855"/>
      <c r="K4" s="855"/>
      <c r="L4" s="855"/>
      <c r="M4" s="855"/>
      <c r="N4" s="855"/>
      <c r="O4" s="855"/>
      <c r="P4" s="855"/>
      <c r="Q4" s="855"/>
      <c r="R4" s="855"/>
      <c r="S4" s="855"/>
      <c r="T4" s="855"/>
      <c r="U4" s="855"/>
    </row>
    <row r="5" spans="1:21" ht="26.25" customHeight="1" thickBot="1">
      <c r="A5" s="145"/>
      <c r="B5" s="145"/>
      <c r="C5" s="146"/>
      <c r="D5" s="146"/>
      <c r="E5" s="146"/>
      <c r="F5" s="146"/>
      <c r="G5" s="146"/>
      <c r="H5" s="146"/>
      <c r="I5" s="146"/>
      <c r="J5" s="146"/>
      <c r="K5" s="146"/>
      <c r="L5" s="146"/>
      <c r="M5" s="146"/>
      <c r="N5" s="146"/>
      <c r="O5" s="146"/>
      <c r="P5" s="146"/>
      <c r="Q5" s="865" t="s">
        <v>16</v>
      </c>
      <c r="R5" s="865"/>
      <c r="S5" s="865"/>
      <c r="T5" s="865"/>
      <c r="U5" s="865"/>
    </row>
    <row r="6" spans="1:21" s="10" customFormat="1" ht="43.5" customHeight="1">
      <c r="A6" s="860" t="s">
        <v>0</v>
      </c>
      <c r="B6" s="852" t="s">
        <v>1</v>
      </c>
      <c r="C6" s="852" t="s">
        <v>2</v>
      </c>
      <c r="D6" s="852" t="s">
        <v>3</v>
      </c>
      <c r="E6" s="852" t="s">
        <v>34</v>
      </c>
      <c r="F6" s="852" t="s">
        <v>18</v>
      </c>
      <c r="G6" s="852"/>
      <c r="H6" s="852" t="s">
        <v>13</v>
      </c>
      <c r="I6" s="862" t="s">
        <v>167</v>
      </c>
      <c r="J6" s="852" t="s">
        <v>168</v>
      </c>
      <c r="K6" s="852"/>
      <c r="L6" s="852"/>
      <c r="M6" s="852" t="s">
        <v>48</v>
      </c>
      <c r="N6" s="852"/>
      <c r="O6" s="852"/>
      <c r="P6" s="852" t="s">
        <v>175</v>
      </c>
      <c r="Q6" s="852" t="s">
        <v>15</v>
      </c>
      <c r="R6" s="862" t="s">
        <v>176</v>
      </c>
      <c r="S6" s="852" t="s">
        <v>177</v>
      </c>
      <c r="T6" s="852" t="s">
        <v>17</v>
      </c>
      <c r="U6" s="858" t="s">
        <v>5</v>
      </c>
    </row>
    <row r="7" spans="1:21" s="7" customFormat="1" ht="26.25" customHeight="1">
      <c r="A7" s="861"/>
      <c r="B7" s="853"/>
      <c r="C7" s="853"/>
      <c r="D7" s="853"/>
      <c r="E7" s="853"/>
      <c r="F7" s="853" t="s">
        <v>20</v>
      </c>
      <c r="G7" s="853" t="s">
        <v>162</v>
      </c>
      <c r="H7" s="853"/>
      <c r="I7" s="863"/>
      <c r="J7" s="853" t="s">
        <v>14</v>
      </c>
      <c r="K7" s="853" t="s">
        <v>169</v>
      </c>
      <c r="L7" s="853" t="s">
        <v>170</v>
      </c>
      <c r="M7" s="853" t="s">
        <v>171</v>
      </c>
      <c r="N7" s="853" t="s">
        <v>172</v>
      </c>
      <c r="O7" s="853"/>
      <c r="P7" s="853"/>
      <c r="Q7" s="853"/>
      <c r="R7" s="863"/>
      <c r="S7" s="853"/>
      <c r="T7" s="853"/>
      <c r="U7" s="859"/>
    </row>
    <row r="8" spans="1:21" s="7" customFormat="1" ht="52.5" customHeight="1">
      <c r="A8" s="861"/>
      <c r="B8" s="853"/>
      <c r="C8" s="853"/>
      <c r="D8" s="853"/>
      <c r="E8" s="853"/>
      <c r="F8" s="853"/>
      <c r="G8" s="853"/>
      <c r="H8" s="853"/>
      <c r="I8" s="864"/>
      <c r="J8" s="853"/>
      <c r="K8" s="853"/>
      <c r="L8" s="853"/>
      <c r="M8" s="853"/>
      <c r="N8" s="16" t="s">
        <v>173</v>
      </c>
      <c r="O8" s="16" t="s">
        <v>174</v>
      </c>
      <c r="P8" s="853"/>
      <c r="Q8" s="853"/>
      <c r="R8" s="864"/>
      <c r="S8" s="853"/>
      <c r="T8" s="853"/>
      <c r="U8" s="859"/>
    </row>
    <row r="9" spans="1:21" s="8" customFormat="1" ht="18.75" customHeight="1">
      <c r="A9" s="17"/>
      <c r="B9" s="18" t="s">
        <v>9</v>
      </c>
      <c r="C9" s="19"/>
      <c r="D9" s="19"/>
      <c r="E9" s="19"/>
      <c r="F9" s="19"/>
      <c r="G9" s="19"/>
      <c r="H9" s="19"/>
      <c r="I9" s="19"/>
      <c r="J9" s="19"/>
      <c r="K9" s="19"/>
      <c r="L9" s="19"/>
      <c r="M9" s="19"/>
      <c r="N9" s="19"/>
      <c r="O9" s="19"/>
      <c r="P9" s="19"/>
      <c r="Q9" s="19"/>
      <c r="R9" s="19"/>
      <c r="S9" s="19"/>
      <c r="T9" s="19"/>
      <c r="U9" s="20"/>
    </row>
    <row r="10" spans="1:21" s="11" customFormat="1" ht="27" customHeight="1">
      <c r="A10" s="21" t="s">
        <v>7</v>
      </c>
      <c r="B10" s="22" t="s">
        <v>26</v>
      </c>
      <c r="C10" s="23"/>
      <c r="D10" s="23"/>
      <c r="E10" s="23"/>
      <c r="F10" s="23"/>
      <c r="G10" s="23"/>
      <c r="H10" s="23"/>
      <c r="I10" s="23"/>
      <c r="J10" s="23"/>
      <c r="K10" s="23"/>
      <c r="L10" s="23"/>
      <c r="M10" s="23"/>
      <c r="N10" s="23"/>
      <c r="O10" s="23"/>
      <c r="P10" s="23"/>
      <c r="Q10" s="23"/>
      <c r="R10" s="23"/>
      <c r="S10" s="23"/>
      <c r="T10" s="23"/>
      <c r="U10" s="24"/>
    </row>
    <row r="11" spans="1:21" s="14" customFormat="1" ht="39.75" customHeight="1">
      <c r="A11" s="25" t="s">
        <v>7</v>
      </c>
      <c r="B11" s="26" t="s">
        <v>164</v>
      </c>
      <c r="C11" s="27"/>
      <c r="D11" s="27"/>
      <c r="E11" s="27"/>
      <c r="F11" s="27"/>
      <c r="G11" s="27"/>
      <c r="H11" s="27"/>
      <c r="I11" s="27"/>
      <c r="J11" s="27"/>
      <c r="K11" s="27"/>
      <c r="L11" s="27"/>
      <c r="M11" s="27"/>
      <c r="N11" s="27"/>
      <c r="O11" s="27"/>
      <c r="P11" s="27"/>
      <c r="Q11" s="27"/>
      <c r="R11" s="27"/>
      <c r="S11" s="27"/>
      <c r="T11" s="27"/>
      <c r="U11" s="28"/>
    </row>
    <row r="12" spans="1:21" s="9" customFormat="1" ht="24" customHeight="1">
      <c r="A12" s="29"/>
      <c r="B12" s="30" t="s">
        <v>10</v>
      </c>
      <c r="C12" s="31"/>
      <c r="D12" s="31"/>
      <c r="E12" s="31"/>
      <c r="F12" s="31"/>
      <c r="G12" s="31"/>
      <c r="H12" s="31"/>
      <c r="I12" s="31"/>
      <c r="J12" s="31"/>
      <c r="K12" s="31"/>
      <c r="L12" s="31"/>
      <c r="M12" s="31"/>
      <c r="N12" s="31"/>
      <c r="O12" s="31"/>
      <c r="P12" s="31"/>
      <c r="Q12" s="31"/>
      <c r="R12" s="31"/>
      <c r="S12" s="31"/>
      <c r="T12" s="31"/>
      <c r="U12" s="32"/>
    </row>
    <row r="13" spans="1:21" s="9" customFormat="1" ht="24" customHeight="1">
      <c r="A13" s="29"/>
      <c r="B13" s="30" t="s">
        <v>10</v>
      </c>
      <c r="C13" s="31"/>
      <c r="D13" s="31"/>
      <c r="E13" s="31"/>
      <c r="F13" s="31"/>
      <c r="G13" s="31"/>
      <c r="H13" s="31"/>
      <c r="I13" s="31"/>
      <c r="J13" s="31"/>
      <c r="K13" s="31"/>
      <c r="L13" s="31"/>
      <c r="M13" s="31"/>
      <c r="N13" s="31"/>
      <c r="O13" s="31"/>
      <c r="P13" s="31"/>
      <c r="Q13" s="31"/>
      <c r="R13" s="31"/>
      <c r="S13" s="31"/>
      <c r="T13" s="31"/>
      <c r="U13" s="32"/>
    </row>
    <row r="14" spans="1:21" s="14" customFormat="1" ht="32.25" customHeight="1">
      <c r="A14" s="25" t="s">
        <v>11</v>
      </c>
      <c r="B14" s="26" t="s">
        <v>165</v>
      </c>
      <c r="C14" s="27"/>
      <c r="D14" s="27"/>
      <c r="E14" s="27"/>
      <c r="F14" s="27"/>
      <c r="G14" s="27"/>
      <c r="H14" s="27"/>
      <c r="I14" s="27"/>
      <c r="J14" s="27"/>
      <c r="K14" s="27"/>
      <c r="L14" s="27"/>
      <c r="M14" s="27"/>
      <c r="N14" s="27"/>
      <c r="O14" s="27"/>
      <c r="P14" s="27"/>
      <c r="Q14" s="27"/>
      <c r="R14" s="27"/>
      <c r="S14" s="27"/>
      <c r="T14" s="27"/>
      <c r="U14" s="28"/>
    </row>
    <row r="15" spans="1:21" s="9" customFormat="1" ht="24" customHeight="1">
      <c r="A15" s="29"/>
      <c r="B15" s="30" t="s">
        <v>10</v>
      </c>
      <c r="C15" s="31"/>
      <c r="D15" s="31"/>
      <c r="E15" s="31"/>
      <c r="F15" s="31"/>
      <c r="G15" s="31"/>
      <c r="H15" s="31"/>
      <c r="I15" s="31"/>
      <c r="J15" s="31"/>
      <c r="K15" s="31"/>
      <c r="L15" s="31"/>
      <c r="M15" s="31"/>
      <c r="N15" s="31"/>
      <c r="O15" s="31"/>
      <c r="P15" s="31"/>
      <c r="Q15" s="31"/>
      <c r="R15" s="31"/>
      <c r="S15" s="31"/>
      <c r="T15" s="31"/>
      <c r="U15" s="32"/>
    </row>
    <row r="16" spans="1:21" s="9" customFormat="1" ht="24" customHeight="1">
      <c r="A16" s="29"/>
      <c r="B16" s="30" t="s">
        <v>10</v>
      </c>
      <c r="C16" s="31"/>
      <c r="D16" s="31"/>
      <c r="E16" s="31"/>
      <c r="F16" s="31"/>
      <c r="G16" s="31"/>
      <c r="H16" s="31"/>
      <c r="I16" s="31"/>
      <c r="J16" s="31"/>
      <c r="K16" s="31"/>
      <c r="L16" s="31"/>
      <c r="M16" s="31"/>
      <c r="N16" s="31"/>
      <c r="O16" s="31"/>
      <c r="P16" s="31"/>
      <c r="Q16" s="31"/>
      <c r="R16" s="31"/>
      <c r="S16" s="31"/>
      <c r="T16" s="31"/>
      <c r="U16" s="32"/>
    </row>
    <row r="17" spans="1:21" s="14" customFormat="1" ht="32.25" customHeight="1">
      <c r="A17" s="25" t="s">
        <v>12</v>
      </c>
      <c r="B17" s="26" t="s">
        <v>166</v>
      </c>
      <c r="C17" s="27"/>
      <c r="D17" s="27"/>
      <c r="E17" s="27"/>
      <c r="F17" s="27"/>
      <c r="G17" s="27"/>
      <c r="H17" s="27"/>
      <c r="I17" s="27"/>
      <c r="J17" s="27"/>
      <c r="K17" s="27"/>
      <c r="L17" s="27"/>
      <c r="M17" s="27"/>
      <c r="N17" s="27"/>
      <c r="O17" s="27"/>
      <c r="P17" s="27"/>
      <c r="Q17" s="27"/>
      <c r="R17" s="27"/>
      <c r="S17" s="27"/>
      <c r="T17" s="27"/>
      <c r="U17" s="28"/>
    </row>
    <row r="18" spans="1:21" s="9" customFormat="1" ht="24" customHeight="1">
      <c r="A18" s="29"/>
      <c r="B18" s="30" t="s">
        <v>10</v>
      </c>
      <c r="C18" s="31"/>
      <c r="D18" s="31"/>
      <c r="E18" s="31"/>
      <c r="F18" s="31"/>
      <c r="G18" s="31"/>
      <c r="H18" s="31"/>
      <c r="I18" s="31"/>
      <c r="J18" s="31"/>
      <c r="K18" s="31"/>
      <c r="L18" s="31"/>
      <c r="M18" s="31"/>
      <c r="N18" s="31"/>
      <c r="O18" s="31"/>
      <c r="P18" s="31"/>
      <c r="Q18" s="31"/>
      <c r="R18" s="31"/>
      <c r="S18" s="31"/>
      <c r="T18" s="31"/>
      <c r="U18" s="32"/>
    </row>
    <row r="19" spans="1:21" s="9" customFormat="1" ht="24" customHeight="1">
      <c r="A19" s="29"/>
      <c r="B19" s="30" t="s">
        <v>10</v>
      </c>
      <c r="C19" s="31"/>
      <c r="D19" s="31"/>
      <c r="E19" s="31"/>
      <c r="F19" s="31"/>
      <c r="G19" s="31"/>
      <c r="H19" s="31"/>
      <c r="I19" s="31"/>
      <c r="J19" s="31"/>
      <c r="K19" s="31"/>
      <c r="L19" s="31"/>
      <c r="M19" s="31"/>
      <c r="N19" s="31"/>
      <c r="O19" s="31"/>
      <c r="P19" s="31"/>
      <c r="Q19" s="31"/>
      <c r="R19" s="31"/>
      <c r="S19" s="31"/>
      <c r="T19" s="31"/>
      <c r="U19" s="32"/>
    </row>
    <row r="20" spans="1:21" s="14" customFormat="1" ht="26.25" customHeight="1">
      <c r="A20" s="25" t="s">
        <v>12</v>
      </c>
      <c r="B20" s="26" t="s">
        <v>163</v>
      </c>
      <c r="C20" s="27"/>
      <c r="D20" s="27"/>
      <c r="E20" s="27"/>
      <c r="F20" s="27"/>
      <c r="G20" s="27"/>
      <c r="H20" s="27"/>
      <c r="I20" s="27"/>
      <c r="J20" s="27"/>
      <c r="K20" s="27"/>
      <c r="L20" s="27"/>
      <c r="M20" s="27"/>
      <c r="N20" s="27"/>
      <c r="O20" s="27"/>
      <c r="P20" s="27"/>
      <c r="Q20" s="27"/>
      <c r="R20" s="27"/>
      <c r="S20" s="27"/>
      <c r="T20" s="27"/>
      <c r="U20" s="28"/>
    </row>
    <row r="21" spans="1:21" s="9" customFormat="1" ht="24" customHeight="1">
      <c r="A21" s="29"/>
      <c r="B21" s="30" t="s">
        <v>10</v>
      </c>
      <c r="C21" s="31"/>
      <c r="D21" s="31"/>
      <c r="E21" s="31"/>
      <c r="F21" s="31"/>
      <c r="G21" s="31"/>
      <c r="H21" s="31"/>
      <c r="I21" s="31"/>
      <c r="J21" s="31"/>
      <c r="K21" s="31"/>
      <c r="L21" s="31"/>
      <c r="M21" s="31"/>
      <c r="N21" s="31"/>
      <c r="O21" s="31"/>
      <c r="P21" s="31"/>
      <c r="Q21" s="31"/>
      <c r="R21" s="31"/>
      <c r="S21" s="31"/>
      <c r="T21" s="31"/>
      <c r="U21" s="32"/>
    </row>
    <row r="22" spans="1:21" s="9" customFormat="1" ht="24" customHeight="1">
      <c r="A22" s="29"/>
      <c r="B22" s="30" t="s">
        <v>10</v>
      </c>
      <c r="C22" s="31"/>
      <c r="D22" s="31"/>
      <c r="E22" s="31"/>
      <c r="F22" s="31"/>
      <c r="G22" s="31"/>
      <c r="H22" s="31"/>
      <c r="I22" s="31"/>
      <c r="J22" s="31"/>
      <c r="K22" s="31"/>
      <c r="L22" s="31"/>
      <c r="M22" s="31"/>
      <c r="N22" s="31"/>
      <c r="O22" s="31"/>
      <c r="P22" s="31"/>
      <c r="Q22" s="31"/>
      <c r="R22" s="31"/>
      <c r="S22" s="31"/>
      <c r="T22" s="31"/>
      <c r="U22" s="32"/>
    </row>
    <row r="23" spans="1:21" s="3" customFormat="1" ht="13.5" thickBot="1">
      <c r="A23" s="33"/>
      <c r="B23" s="34"/>
      <c r="C23" s="35"/>
      <c r="D23" s="35"/>
      <c r="E23" s="35"/>
      <c r="F23" s="35"/>
      <c r="G23" s="35"/>
      <c r="H23" s="35"/>
      <c r="I23" s="35"/>
      <c r="J23" s="35"/>
      <c r="K23" s="35"/>
      <c r="L23" s="35"/>
      <c r="M23" s="35"/>
      <c r="N23" s="35"/>
      <c r="O23" s="35"/>
      <c r="P23" s="35"/>
      <c r="Q23" s="35"/>
      <c r="R23" s="35"/>
      <c r="S23" s="35"/>
      <c r="T23" s="35"/>
      <c r="U23" s="36"/>
    </row>
    <row r="24" spans="1:21" s="3" customFormat="1">
      <c r="A24" s="4"/>
      <c r="B24" s="4"/>
    </row>
    <row r="25" spans="1:21" s="15" customFormat="1" ht="27" hidden="1" customHeight="1">
      <c r="B25" s="715" t="s">
        <v>115</v>
      </c>
      <c r="C25" s="715"/>
      <c r="D25" s="715"/>
      <c r="E25" s="715"/>
      <c r="F25" s="715"/>
      <c r="G25" s="715"/>
      <c r="H25" s="715"/>
      <c r="I25" s="715"/>
      <c r="J25" s="715"/>
      <c r="K25" s="715"/>
      <c r="L25" s="715"/>
      <c r="M25" s="715"/>
      <c r="R25" s="140"/>
    </row>
    <row r="26" spans="1:21" s="12" customFormat="1" ht="15.75">
      <c r="A26" s="13"/>
      <c r="B26" s="13"/>
    </row>
    <row r="27" spans="1:21" s="12" customFormat="1" ht="15.75">
      <c r="A27" s="13"/>
      <c r="B27" s="13"/>
    </row>
    <row r="28" spans="1:21" s="12" customFormat="1" ht="15.75">
      <c r="A28" s="13"/>
      <c r="B28" s="13"/>
    </row>
    <row r="29" spans="1:21" s="12" customFormat="1" ht="15.75">
      <c r="A29" s="13"/>
      <c r="B29" s="13"/>
    </row>
    <row r="30" spans="1:21" s="12" customFormat="1" ht="15.75">
      <c r="A30" s="13"/>
      <c r="B30" s="13"/>
    </row>
    <row r="31" spans="1:21" s="12" customFormat="1" ht="15.75">
      <c r="A31" s="13"/>
      <c r="B31" s="13"/>
    </row>
    <row r="32" spans="1:21" s="12" customFormat="1" ht="15.75">
      <c r="A32" s="13"/>
      <c r="B32" s="13"/>
    </row>
    <row r="33" spans="1:2" s="12" customFormat="1" ht="15.75">
      <c r="A33" s="13"/>
      <c r="B33" s="13"/>
    </row>
    <row r="34" spans="1:2" s="12" customFormat="1" ht="15.75">
      <c r="A34" s="13"/>
      <c r="B34" s="13"/>
    </row>
    <row r="35" spans="1:2" s="12" customFormat="1" ht="15.75">
      <c r="A35" s="13"/>
      <c r="B35" s="13"/>
    </row>
    <row r="36" spans="1:2" s="12" customFormat="1" ht="15.75">
      <c r="A36" s="13"/>
      <c r="B36" s="13"/>
    </row>
    <row r="37" spans="1:2" s="12" customFormat="1" ht="15.75">
      <c r="A37" s="13"/>
      <c r="B37" s="13"/>
    </row>
    <row r="38" spans="1:2" s="3" customFormat="1">
      <c r="A38" s="4"/>
      <c r="B38" s="4"/>
    </row>
    <row r="39" spans="1:2" s="3" customFormat="1">
      <c r="A39" s="4"/>
      <c r="B39" s="4"/>
    </row>
    <row r="40" spans="1:2" s="3" customFormat="1">
      <c r="A40" s="4"/>
      <c r="B40" s="4"/>
    </row>
    <row r="41" spans="1:2" s="3" customFormat="1">
      <c r="A41" s="4"/>
      <c r="B41" s="4"/>
    </row>
    <row r="42" spans="1:2" s="3" customFormat="1">
      <c r="A42" s="4"/>
      <c r="B42" s="4"/>
    </row>
    <row r="43" spans="1:2" s="3" customFormat="1">
      <c r="A43" s="4"/>
      <c r="B43" s="4"/>
    </row>
    <row r="44" spans="1:2" s="3" customFormat="1">
      <c r="A44" s="4"/>
      <c r="B44" s="4"/>
    </row>
    <row r="45" spans="1:2" s="3" customFormat="1">
      <c r="A45" s="4"/>
      <c r="B45" s="4"/>
    </row>
    <row r="46" spans="1:2" s="3" customFormat="1">
      <c r="A46" s="4"/>
      <c r="B46" s="4"/>
    </row>
    <row r="47" spans="1:2" s="3" customFormat="1">
      <c r="A47" s="4"/>
      <c r="B47" s="4"/>
    </row>
    <row r="48" spans="1:2" s="3" customFormat="1">
      <c r="A48" s="4"/>
      <c r="B48" s="4"/>
    </row>
    <row r="49" spans="1:2" s="3" customFormat="1">
      <c r="A49" s="4"/>
      <c r="B49" s="4"/>
    </row>
    <row r="50" spans="1:2" s="3" customFormat="1">
      <c r="A50" s="4"/>
      <c r="B50" s="4"/>
    </row>
    <row r="51" spans="1:2" s="3" customFormat="1">
      <c r="A51" s="4"/>
      <c r="B51" s="4"/>
    </row>
    <row r="52" spans="1:2" s="3" customFormat="1">
      <c r="A52" s="4"/>
      <c r="B52" s="4"/>
    </row>
    <row r="53" spans="1:2" s="3" customFormat="1">
      <c r="A53" s="4"/>
      <c r="B53" s="4"/>
    </row>
    <row r="54" spans="1:2" s="3" customFormat="1">
      <c r="A54" s="4"/>
      <c r="B54" s="4"/>
    </row>
    <row r="55" spans="1:2" s="3" customFormat="1">
      <c r="A55" s="4"/>
      <c r="B55" s="4"/>
    </row>
    <row r="56" spans="1:2" s="3" customFormat="1">
      <c r="A56" s="4"/>
      <c r="B56" s="4"/>
    </row>
    <row r="57" spans="1:2" s="3" customFormat="1">
      <c r="A57" s="4"/>
      <c r="B57" s="4"/>
    </row>
    <row r="58" spans="1:2" s="3" customFormat="1">
      <c r="A58" s="4"/>
      <c r="B58" s="4"/>
    </row>
    <row r="59" spans="1:2" s="3" customFormat="1">
      <c r="A59" s="4"/>
      <c r="B59" s="4"/>
    </row>
    <row r="60" spans="1:2" s="3" customFormat="1">
      <c r="A60" s="4"/>
      <c r="B60" s="4"/>
    </row>
    <row r="61" spans="1:2" s="3" customFormat="1">
      <c r="A61" s="4"/>
      <c r="B61" s="4"/>
    </row>
    <row r="62" spans="1:2" s="3" customFormat="1">
      <c r="A62" s="4"/>
      <c r="B62" s="4"/>
    </row>
    <row r="63" spans="1:2" s="3" customFormat="1">
      <c r="A63" s="4"/>
      <c r="B63" s="4"/>
    </row>
    <row r="64" spans="1:2" s="3" customFormat="1">
      <c r="A64" s="4"/>
      <c r="B64" s="4"/>
    </row>
    <row r="65" spans="1:2" s="3" customFormat="1">
      <c r="A65" s="4"/>
      <c r="B65" s="4"/>
    </row>
    <row r="66" spans="1:2" s="3" customFormat="1">
      <c r="A66" s="4"/>
      <c r="B66" s="4"/>
    </row>
    <row r="67" spans="1:2" s="3" customFormat="1">
      <c r="A67" s="4"/>
      <c r="B67" s="4"/>
    </row>
    <row r="68" spans="1:2" s="3" customFormat="1">
      <c r="A68" s="4"/>
      <c r="B68" s="4"/>
    </row>
    <row r="69" spans="1:2" s="3" customFormat="1">
      <c r="A69" s="4"/>
      <c r="B69" s="4"/>
    </row>
    <row r="70" spans="1:2" s="3" customFormat="1">
      <c r="A70" s="4"/>
      <c r="B70" s="4"/>
    </row>
    <row r="71" spans="1:2" s="3" customFormat="1">
      <c r="A71" s="4"/>
      <c r="B71" s="4"/>
    </row>
    <row r="72" spans="1:2" s="3" customFormat="1">
      <c r="A72" s="4"/>
      <c r="B72" s="4"/>
    </row>
    <row r="73" spans="1:2" s="3" customFormat="1">
      <c r="A73" s="4"/>
      <c r="B73" s="4"/>
    </row>
    <row r="74" spans="1:2" s="3" customFormat="1">
      <c r="A74" s="4"/>
      <c r="B74" s="4"/>
    </row>
    <row r="75" spans="1:2" s="3" customFormat="1">
      <c r="A75" s="4"/>
      <c r="B75" s="4"/>
    </row>
    <row r="76" spans="1:2" s="3" customFormat="1">
      <c r="A76" s="4"/>
      <c r="B76" s="4"/>
    </row>
    <row r="77" spans="1:2" s="3" customFormat="1">
      <c r="A77" s="4"/>
      <c r="B77" s="4"/>
    </row>
    <row r="78" spans="1:2" s="3" customFormat="1">
      <c r="A78" s="4"/>
      <c r="B78" s="4"/>
    </row>
    <row r="79" spans="1:2" s="3" customFormat="1">
      <c r="A79" s="4"/>
      <c r="B79" s="4"/>
    </row>
    <row r="80" spans="1:2" s="3" customFormat="1">
      <c r="A80" s="4"/>
      <c r="B80" s="4"/>
    </row>
    <row r="81" spans="1:2" s="3" customFormat="1">
      <c r="A81" s="4"/>
      <c r="B81" s="4"/>
    </row>
    <row r="82" spans="1:2" s="3" customFormat="1">
      <c r="A82" s="4"/>
      <c r="B82" s="4"/>
    </row>
    <row r="83" spans="1:2" s="3" customFormat="1">
      <c r="A83" s="4"/>
      <c r="B83" s="4"/>
    </row>
    <row r="84" spans="1:2" s="3" customFormat="1">
      <c r="A84" s="4"/>
      <c r="B84" s="4"/>
    </row>
    <row r="85" spans="1:2" s="3" customFormat="1">
      <c r="A85" s="4"/>
      <c r="B85" s="4"/>
    </row>
    <row r="86" spans="1:2" s="3" customFormat="1">
      <c r="A86" s="4"/>
      <c r="B86" s="4"/>
    </row>
    <row r="87" spans="1:2" s="3" customFormat="1">
      <c r="A87" s="4"/>
      <c r="B87" s="4"/>
    </row>
    <row r="88" spans="1:2" s="3" customFormat="1">
      <c r="A88" s="4"/>
      <c r="B88" s="4"/>
    </row>
    <row r="89" spans="1:2" s="3" customFormat="1">
      <c r="A89" s="4"/>
      <c r="B89" s="4"/>
    </row>
    <row r="90" spans="1:2" s="3" customFormat="1">
      <c r="A90" s="4"/>
      <c r="B90" s="4"/>
    </row>
    <row r="91" spans="1:2" s="3" customFormat="1">
      <c r="A91" s="4"/>
      <c r="B91" s="4"/>
    </row>
    <row r="92" spans="1:2" s="3" customFormat="1">
      <c r="A92" s="4"/>
      <c r="B92" s="4"/>
    </row>
    <row r="93" spans="1:2" s="3" customFormat="1">
      <c r="A93" s="4"/>
      <c r="B93" s="4"/>
    </row>
    <row r="94" spans="1:2" s="3" customFormat="1">
      <c r="A94" s="4"/>
      <c r="B94" s="4"/>
    </row>
    <row r="95" spans="1:2" s="3" customFormat="1">
      <c r="A95" s="4"/>
      <c r="B95" s="4"/>
    </row>
    <row r="96" spans="1:2" s="3" customFormat="1">
      <c r="A96" s="4"/>
      <c r="B96" s="4"/>
    </row>
    <row r="97" spans="1:2" s="3" customFormat="1">
      <c r="A97" s="4"/>
      <c r="B97" s="4"/>
    </row>
    <row r="98" spans="1:2" s="3" customFormat="1">
      <c r="A98" s="4"/>
      <c r="B98" s="4"/>
    </row>
    <row r="99" spans="1:2" s="3" customFormat="1">
      <c r="A99" s="4"/>
      <c r="B99" s="4"/>
    </row>
    <row r="100" spans="1:2" s="3" customFormat="1">
      <c r="A100" s="4"/>
      <c r="B100" s="4"/>
    </row>
    <row r="101" spans="1:2" s="3" customFormat="1">
      <c r="A101" s="4"/>
      <c r="B101" s="4"/>
    </row>
    <row r="102" spans="1:2" s="3" customFormat="1">
      <c r="A102" s="4"/>
      <c r="B102" s="4"/>
    </row>
    <row r="103" spans="1:2" s="3" customFormat="1">
      <c r="A103" s="4"/>
      <c r="B103" s="4"/>
    </row>
    <row r="104" spans="1:2" s="3" customFormat="1">
      <c r="A104" s="4"/>
      <c r="B104" s="4"/>
    </row>
    <row r="105" spans="1:2" s="3" customFormat="1">
      <c r="A105" s="4"/>
      <c r="B105" s="4"/>
    </row>
    <row r="106" spans="1:2" s="3" customFormat="1">
      <c r="A106" s="4"/>
      <c r="B106" s="4"/>
    </row>
    <row r="107" spans="1:2" s="3" customFormat="1">
      <c r="A107" s="4"/>
      <c r="B107" s="4"/>
    </row>
    <row r="108" spans="1:2" s="3" customFormat="1">
      <c r="A108" s="4"/>
      <c r="B108" s="4"/>
    </row>
    <row r="109" spans="1:2" s="3" customFormat="1">
      <c r="A109" s="4"/>
      <c r="B109" s="4"/>
    </row>
    <row r="110" spans="1:2" s="3" customFormat="1">
      <c r="A110" s="4"/>
      <c r="B110" s="4"/>
    </row>
    <row r="111" spans="1:2" s="3" customFormat="1">
      <c r="A111" s="4"/>
      <c r="B111" s="4"/>
    </row>
    <row r="112" spans="1:2" s="3" customFormat="1">
      <c r="A112" s="4"/>
      <c r="B112" s="4"/>
    </row>
    <row r="113" spans="1:2" s="3" customFormat="1">
      <c r="A113" s="4"/>
      <c r="B113" s="4"/>
    </row>
    <row r="114" spans="1:2" s="3" customFormat="1">
      <c r="A114" s="4"/>
      <c r="B114" s="4"/>
    </row>
    <row r="115" spans="1:2" s="3" customFormat="1">
      <c r="A115" s="4"/>
      <c r="B115" s="4"/>
    </row>
    <row r="116" spans="1:2" s="3" customFormat="1">
      <c r="A116" s="4"/>
      <c r="B116" s="4"/>
    </row>
    <row r="117" spans="1:2" s="3" customFormat="1">
      <c r="A117" s="4"/>
      <c r="B117" s="4"/>
    </row>
    <row r="118" spans="1:2" s="3" customFormat="1">
      <c r="A118" s="4"/>
      <c r="B118" s="4"/>
    </row>
    <row r="119" spans="1:2" s="3" customFormat="1">
      <c r="A119" s="4"/>
      <c r="B119" s="4"/>
    </row>
    <row r="120" spans="1:2" s="3" customFormat="1">
      <c r="A120" s="4"/>
      <c r="B120" s="4"/>
    </row>
    <row r="121" spans="1:2" s="3" customFormat="1">
      <c r="A121" s="4"/>
      <c r="B121" s="4"/>
    </row>
    <row r="122" spans="1:2" s="3" customFormat="1">
      <c r="A122" s="4"/>
      <c r="B122" s="4"/>
    </row>
    <row r="123" spans="1:2" s="3" customFormat="1">
      <c r="A123" s="4"/>
      <c r="B123" s="4"/>
    </row>
    <row r="124" spans="1:2" s="3" customFormat="1">
      <c r="A124" s="4"/>
      <c r="B124" s="4"/>
    </row>
    <row r="125" spans="1:2" s="3" customFormat="1">
      <c r="A125" s="4"/>
      <c r="B125" s="4"/>
    </row>
    <row r="126" spans="1:2" s="3" customFormat="1">
      <c r="A126" s="4"/>
      <c r="B126" s="4"/>
    </row>
    <row r="127" spans="1:2" s="3" customFormat="1">
      <c r="A127" s="4"/>
      <c r="B127" s="4"/>
    </row>
    <row r="128" spans="1:2" s="3" customFormat="1">
      <c r="A128" s="4"/>
      <c r="B128" s="4"/>
    </row>
    <row r="129" spans="1:2" s="3" customFormat="1">
      <c r="A129" s="4"/>
      <c r="B129" s="4"/>
    </row>
    <row r="130" spans="1:2" s="3" customFormat="1">
      <c r="A130" s="4"/>
      <c r="B130" s="4"/>
    </row>
    <row r="131" spans="1:2" s="3" customFormat="1">
      <c r="A131" s="4"/>
      <c r="B131" s="4"/>
    </row>
    <row r="132" spans="1:2" s="3" customFormat="1">
      <c r="A132" s="4"/>
      <c r="B132" s="4"/>
    </row>
    <row r="133" spans="1:2" s="3" customFormat="1">
      <c r="A133" s="4"/>
      <c r="B133" s="4"/>
    </row>
    <row r="134" spans="1:2" s="3" customFormat="1">
      <c r="A134" s="4"/>
      <c r="B134" s="4"/>
    </row>
    <row r="135" spans="1:2" s="3" customFormat="1">
      <c r="A135" s="4"/>
      <c r="B135" s="4"/>
    </row>
    <row r="136" spans="1:2" s="3" customFormat="1">
      <c r="A136" s="4"/>
      <c r="B136" s="4"/>
    </row>
    <row r="137" spans="1:2" s="3" customFormat="1">
      <c r="A137" s="4"/>
      <c r="B137" s="4"/>
    </row>
    <row r="138" spans="1:2" s="3" customFormat="1">
      <c r="A138" s="4"/>
      <c r="B138" s="4"/>
    </row>
    <row r="139" spans="1:2" s="3" customFormat="1">
      <c r="A139" s="4"/>
      <c r="B139" s="4"/>
    </row>
    <row r="140" spans="1:2" s="3" customFormat="1">
      <c r="A140" s="4"/>
      <c r="B140" s="4"/>
    </row>
  </sheetData>
  <mergeCells count="29">
    <mergeCell ref="J1:U1"/>
    <mergeCell ref="N7:O7"/>
    <mergeCell ref="J6:L6"/>
    <mergeCell ref="A4:U4"/>
    <mergeCell ref="A3:U3"/>
    <mergeCell ref="S6:S8"/>
    <mergeCell ref="T6:T8"/>
    <mergeCell ref="U6:U8"/>
    <mergeCell ref="A6:A8"/>
    <mergeCell ref="D6:D8"/>
    <mergeCell ref="M7:M8"/>
    <mergeCell ref="M6:O6"/>
    <mergeCell ref="A2:U2"/>
    <mergeCell ref="I6:I8"/>
    <mergeCell ref="Q5:U5"/>
    <mergeCell ref="R6:R8"/>
    <mergeCell ref="B25:M25"/>
    <mergeCell ref="H6:H8"/>
    <mergeCell ref="Q6:Q8"/>
    <mergeCell ref="B6:B8"/>
    <mergeCell ref="C6:C8"/>
    <mergeCell ref="K7:K8"/>
    <mergeCell ref="E6:E8"/>
    <mergeCell ref="J7:J8"/>
    <mergeCell ref="P6:P8"/>
    <mergeCell ref="F6:G6"/>
    <mergeCell ref="F7:F8"/>
    <mergeCell ref="G7:G8"/>
    <mergeCell ref="L7:L8"/>
  </mergeCells>
  <phoneticPr fontId="5" type="noConversion"/>
  <printOptions horizontalCentered="1"/>
  <pageMargins left="0.25" right="0.25" top="0.28000000000000003" bottom="0.5" header="0" footer="0"/>
  <pageSetup paperSize="9" scale="80" orientation="landscape"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E9" sqref="E9"/>
    </sheetView>
  </sheetViews>
  <sheetFormatPr defaultRowHeight="15.75"/>
  <cols>
    <col min="1" max="1" width="9.140625" style="160"/>
    <col min="2" max="2" width="32.140625" style="147" customWidth="1"/>
    <col min="3" max="3" width="12.5703125" style="147" customWidth="1"/>
    <col min="4" max="4" width="14.28515625" style="147" customWidth="1"/>
    <col min="5" max="8" width="12.7109375" style="147" customWidth="1"/>
    <col min="9" max="9" width="16.42578125" style="147" customWidth="1"/>
    <col min="10" max="16384" width="9.140625" style="147"/>
  </cols>
  <sheetData>
    <row r="1" spans="1:9">
      <c r="G1" s="785" t="s">
        <v>195</v>
      </c>
      <c r="H1" s="785"/>
      <c r="I1" s="785"/>
    </row>
    <row r="2" spans="1:9" ht="18.75">
      <c r="A2" s="787" t="s">
        <v>179</v>
      </c>
      <c r="B2" s="787"/>
      <c r="C2" s="787"/>
      <c r="D2" s="787"/>
      <c r="E2" s="787"/>
      <c r="F2" s="787"/>
      <c r="G2" s="787"/>
      <c r="H2" s="787"/>
      <c r="I2" s="787"/>
    </row>
    <row r="3" spans="1:9" ht="34.5" customHeight="1">
      <c r="A3" s="867" t="str">
        <f>+'Bieu 01_NSTW'!A3:AG3</f>
        <v xml:space="preserve">(Kèm theo Quyết định số:           /QĐ-UBND ngày        tháng 12 năm 2023 của UBND thành phố Lai Châu) </v>
      </c>
      <c r="B3" s="867"/>
      <c r="C3" s="867"/>
      <c r="D3" s="867"/>
      <c r="E3" s="867"/>
      <c r="F3" s="867"/>
      <c r="G3" s="867"/>
      <c r="H3" s="867"/>
      <c r="I3" s="867"/>
    </row>
    <row r="4" spans="1:9" ht="24" customHeight="1">
      <c r="A4" s="790" t="s">
        <v>0</v>
      </c>
      <c r="B4" s="790" t="s">
        <v>180</v>
      </c>
      <c r="C4" s="868" t="s">
        <v>181</v>
      </c>
      <c r="D4" s="869"/>
      <c r="E4" s="870"/>
      <c r="F4" s="868" t="s">
        <v>182</v>
      </c>
      <c r="G4" s="869"/>
      <c r="H4" s="870"/>
      <c r="I4" s="790" t="s">
        <v>5</v>
      </c>
    </row>
    <row r="5" spans="1:9" ht="34.5" customHeight="1">
      <c r="A5" s="791"/>
      <c r="B5" s="791"/>
      <c r="C5" s="866" t="s">
        <v>183</v>
      </c>
      <c r="D5" s="866" t="s">
        <v>96</v>
      </c>
      <c r="E5" s="866"/>
      <c r="F5" s="866" t="s">
        <v>183</v>
      </c>
      <c r="G5" s="866" t="s">
        <v>96</v>
      </c>
      <c r="H5" s="866"/>
      <c r="I5" s="791"/>
    </row>
    <row r="6" spans="1:9" ht="42" customHeight="1">
      <c r="A6" s="792"/>
      <c r="B6" s="792"/>
      <c r="C6" s="866"/>
      <c r="D6" s="148" t="s">
        <v>184</v>
      </c>
      <c r="E6" s="148" t="s">
        <v>185</v>
      </c>
      <c r="F6" s="866"/>
      <c r="G6" s="148" t="s">
        <v>184</v>
      </c>
      <c r="H6" s="148" t="s">
        <v>185</v>
      </c>
      <c r="I6" s="792"/>
    </row>
    <row r="7" spans="1:9" s="151" customFormat="1">
      <c r="A7" s="149" t="s">
        <v>7</v>
      </c>
      <c r="B7" s="150" t="s">
        <v>33</v>
      </c>
      <c r="C7" s="150"/>
      <c r="D7" s="150"/>
      <c r="E7" s="150"/>
      <c r="F7" s="150"/>
      <c r="G7" s="150"/>
      <c r="H7" s="150"/>
      <c r="I7" s="150"/>
    </row>
    <row r="8" spans="1:9" s="151" customFormat="1">
      <c r="A8" s="152" t="s">
        <v>11</v>
      </c>
      <c r="B8" s="153" t="s">
        <v>49</v>
      </c>
      <c r="C8" s="153"/>
      <c r="D8" s="153"/>
      <c r="E8" s="153"/>
      <c r="F8" s="153"/>
      <c r="G8" s="153"/>
      <c r="H8" s="153"/>
      <c r="I8" s="153"/>
    </row>
    <row r="9" spans="1:9">
      <c r="A9" s="154">
        <v>1</v>
      </c>
      <c r="B9" s="155" t="s">
        <v>186</v>
      </c>
      <c r="C9" s="155"/>
      <c r="D9" s="155"/>
      <c r="E9" s="155"/>
      <c r="F9" s="155"/>
      <c r="G9" s="155"/>
      <c r="H9" s="155"/>
      <c r="I9" s="155"/>
    </row>
    <row r="10" spans="1:9">
      <c r="A10" s="154">
        <v>2</v>
      </c>
      <c r="B10" s="155" t="s">
        <v>187</v>
      </c>
      <c r="C10" s="155"/>
      <c r="D10" s="155"/>
      <c r="E10" s="155"/>
      <c r="F10" s="155"/>
      <c r="G10" s="155"/>
      <c r="H10" s="155"/>
      <c r="I10" s="155"/>
    </row>
    <row r="11" spans="1:9">
      <c r="A11" s="154">
        <v>3</v>
      </c>
      <c r="B11" s="155" t="s">
        <v>188</v>
      </c>
      <c r="C11" s="155"/>
      <c r="D11" s="155"/>
      <c r="E11" s="155"/>
      <c r="F11" s="155"/>
      <c r="G11" s="155"/>
      <c r="H11" s="155"/>
      <c r="I11" s="155"/>
    </row>
    <row r="12" spans="1:9">
      <c r="A12" s="154">
        <v>4</v>
      </c>
      <c r="B12" s="155" t="s">
        <v>189</v>
      </c>
      <c r="C12" s="155"/>
      <c r="D12" s="155"/>
      <c r="E12" s="155"/>
      <c r="F12" s="155"/>
      <c r="G12" s="155"/>
      <c r="H12" s="155"/>
      <c r="I12" s="155"/>
    </row>
    <row r="13" spans="1:9">
      <c r="A13" s="154">
        <v>5</v>
      </c>
      <c r="B13" s="155" t="s">
        <v>190</v>
      </c>
      <c r="C13" s="155"/>
      <c r="D13" s="155"/>
      <c r="E13" s="155"/>
      <c r="F13" s="155"/>
      <c r="G13" s="155"/>
      <c r="H13" s="155"/>
      <c r="I13" s="155"/>
    </row>
    <row r="14" spans="1:9">
      <c r="A14" s="154">
        <v>6</v>
      </c>
      <c r="B14" s="155" t="s">
        <v>191</v>
      </c>
      <c r="C14" s="155"/>
      <c r="D14" s="155"/>
      <c r="E14" s="155"/>
      <c r="F14" s="155"/>
      <c r="G14" s="155"/>
      <c r="H14" s="155"/>
      <c r="I14" s="155"/>
    </row>
    <row r="15" spans="1:9">
      <c r="A15" s="154">
        <v>7</v>
      </c>
      <c r="B15" s="155" t="s">
        <v>192</v>
      </c>
      <c r="C15" s="155"/>
      <c r="D15" s="155"/>
      <c r="E15" s="155"/>
      <c r="F15" s="155"/>
      <c r="G15" s="155"/>
      <c r="H15" s="155"/>
      <c r="I15" s="155"/>
    </row>
    <row r="16" spans="1:9">
      <c r="A16" s="154">
        <v>8</v>
      </c>
      <c r="B16" s="155" t="s">
        <v>193</v>
      </c>
      <c r="C16" s="155"/>
      <c r="D16" s="155"/>
      <c r="E16" s="155"/>
      <c r="F16" s="155"/>
      <c r="G16" s="155"/>
      <c r="H16" s="155"/>
      <c r="I16" s="155"/>
    </row>
    <row r="17" spans="1:9">
      <c r="A17" s="156"/>
      <c r="B17" s="157"/>
      <c r="C17" s="157"/>
      <c r="D17" s="157"/>
      <c r="E17" s="157"/>
      <c r="F17" s="157"/>
      <c r="G17" s="157"/>
      <c r="H17" s="157"/>
      <c r="I17" s="157"/>
    </row>
    <row r="18" spans="1:9">
      <c r="A18" s="158"/>
      <c r="B18" s="159"/>
    </row>
    <row r="19" spans="1:9">
      <c r="A19" s="158"/>
      <c r="B19" s="159"/>
    </row>
    <row r="20" spans="1:9">
      <c r="A20" s="158"/>
      <c r="B20" s="159"/>
    </row>
  </sheetData>
  <mergeCells count="12">
    <mergeCell ref="G1:I1"/>
    <mergeCell ref="G5:H5"/>
    <mergeCell ref="A2:I2"/>
    <mergeCell ref="A3:I3"/>
    <mergeCell ref="A4:A6"/>
    <mergeCell ref="B4:B6"/>
    <mergeCell ref="C4:E4"/>
    <mergeCell ref="F4:H4"/>
    <mergeCell ref="I4:I6"/>
    <mergeCell ref="C5:C6"/>
    <mergeCell ref="D5:E5"/>
    <mergeCell ref="F5:F6"/>
  </mergeCells>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workbookViewId="0">
      <selection activeCell="A2" sqref="A2:V2"/>
    </sheetView>
  </sheetViews>
  <sheetFormatPr defaultColWidth="9.140625" defaultRowHeight="15.75"/>
  <cols>
    <col min="1" max="1" width="5.85546875" style="133" customWidth="1"/>
    <col min="2" max="2" width="18.5703125" style="133" customWidth="1"/>
    <col min="3" max="3" width="15.140625" style="132" customWidth="1"/>
    <col min="4" max="4" width="18.5703125" style="164" customWidth="1"/>
    <col min="5" max="5" width="13.5703125" style="133" customWidth="1"/>
    <col min="6" max="6" width="27.42578125" style="132" customWidth="1"/>
    <col min="7" max="8" width="13.28515625" style="165" customWidth="1"/>
    <col min="9" max="9" width="13.28515625" style="165" hidden="1" customWidth="1"/>
    <col min="10" max="10" width="37.140625" style="165" customWidth="1"/>
    <col min="11" max="11" width="10.5703125" style="165" customWidth="1"/>
    <col min="12" max="12" width="11.42578125" style="165" customWidth="1"/>
    <col min="13" max="13" width="15.28515625" style="167" hidden="1" customWidth="1"/>
    <col min="14" max="15" width="12.140625" style="167" hidden="1" customWidth="1"/>
    <col min="16" max="16" width="15.42578125" style="167" hidden="1" customWidth="1"/>
    <col min="17" max="17" width="18.140625" style="168" hidden="1" customWidth="1"/>
    <col min="18" max="19" width="12.7109375" style="168" hidden="1" customWidth="1"/>
    <col min="20" max="20" width="61.85546875" style="168" hidden="1" customWidth="1"/>
    <col min="21" max="21" width="48.85546875" style="168" hidden="1" customWidth="1"/>
    <col min="22" max="22" width="9.140625" style="168" customWidth="1"/>
    <col min="23" max="23" width="24" style="169" hidden="1" customWidth="1"/>
    <col min="24" max="24" width="22.42578125" style="133" hidden="1" customWidth="1"/>
    <col min="25" max="26" width="11.7109375" style="170" hidden="1" customWidth="1"/>
    <col min="27" max="27" width="30.140625" style="133" hidden="1" customWidth="1"/>
    <col min="28" max="29" width="9.140625" style="133" hidden="1" customWidth="1"/>
    <col min="30" max="31" width="0" style="133" hidden="1" customWidth="1"/>
    <col min="32" max="16384" width="9.140625" style="133"/>
  </cols>
  <sheetData>
    <row r="1" spans="1:32" ht="22.5" customHeight="1">
      <c r="A1" s="879" t="s">
        <v>240</v>
      </c>
      <c r="B1" s="879"/>
      <c r="C1" s="879"/>
      <c r="D1" s="879"/>
      <c r="E1" s="879"/>
      <c r="F1" s="879"/>
      <c r="G1" s="879"/>
      <c r="H1" s="879"/>
      <c r="I1" s="879"/>
      <c r="J1" s="879"/>
      <c r="K1" s="879"/>
      <c r="L1" s="879"/>
      <c r="M1" s="879"/>
      <c r="N1" s="879"/>
      <c r="O1" s="879"/>
      <c r="P1" s="879"/>
      <c r="Q1" s="879"/>
      <c r="R1" s="879"/>
      <c r="S1" s="879"/>
      <c r="T1" s="879"/>
      <c r="U1" s="879"/>
      <c r="V1" s="879"/>
      <c r="X1" s="200"/>
      <c r="AA1" s="200"/>
      <c r="AB1" s="200"/>
      <c r="AC1" s="200"/>
      <c r="AD1" s="200"/>
      <c r="AE1" s="200"/>
      <c r="AF1" s="200"/>
    </row>
    <row r="2" spans="1:32" s="162" customFormat="1" ht="57" customHeight="1">
      <c r="A2" s="881" t="s">
        <v>196</v>
      </c>
      <c r="B2" s="881"/>
      <c r="C2" s="881"/>
      <c r="D2" s="881"/>
      <c r="E2" s="881"/>
      <c r="F2" s="881"/>
      <c r="G2" s="881"/>
      <c r="H2" s="881"/>
      <c r="I2" s="881"/>
      <c r="J2" s="881"/>
      <c r="K2" s="881"/>
      <c r="L2" s="881"/>
      <c r="M2" s="881"/>
      <c r="N2" s="881"/>
      <c r="O2" s="881"/>
      <c r="P2" s="881"/>
      <c r="Q2" s="881"/>
      <c r="R2" s="881"/>
      <c r="S2" s="881"/>
      <c r="T2" s="881"/>
      <c r="U2" s="881"/>
      <c r="V2" s="881"/>
      <c r="W2" s="198"/>
      <c r="X2" s="201"/>
      <c r="Y2" s="199"/>
      <c r="Z2" s="199"/>
      <c r="AA2" s="201"/>
      <c r="AB2" s="201"/>
      <c r="AC2" s="201"/>
      <c r="AD2" s="201"/>
      <c r="AE2" s="201"/>
      <c r="AF2" s="201"/>
    </row>
    <row r="3" spans="1:32" s="162" customFormat="1" ht="32.25" customHeight="1">
      <c r="A3" s="880" t="str">
        <f>+'Bieu 01_NSTW'!A3:AG3</f>
        <v xml:space="preserve">(Kèm theo Quyết định số:           /QĐ-UBND ngày        tháng 12 năm 2023 của UBND thành phố Lai Châu) </v>
      </c>
      <c r="B3" s="880"/>
      <c r="C3" s="880"/>
      <c r="D3" s="880"/>
      <c r="E3" s="880"/>
      <c r="F3" s="880"/>
      <c r="G3" s="880"/>
      <c r="H3" s="880"/>
      <c r="I3" s="880"/>
      <c r="J3" s="880"/>
      <c r="K3" s="880"/>
      <c r="L3" s="880"/>
      <c r="M3" s="880"/>
      <c r="N3" s="880"/>
      <c r="O3" s="880"/>
      <c r="P3" s="880"/>
      <c r="Q3" s="880"/>
      <c r="R3" s="880"/>
      <c r="S3" s="880"/>
      <c r="T3" s="880"/>
      <c r="U3" s="880"/>
      <c r="V3" s="880"/>
      <c r="W3" s="202"/>
      <c r="X3" s="202"/>
      <c r="Y3" s="202"/>
      <c r="Z3" s="202"/>
      <c r="AA3" s="202"/>
      <c r="AB3" s="202"/>
      <c r="AC3" s="202"/>
      <c r="AD3" s="202"/>
      <c r="AE3" s="202"/>
      <c r="AF3" s="202"/>
    </row>
    <row r="4" spans="1:32" ht="26.25" customHeight="1">
      <c r="K4" s="166" t="s">
        <v>197</v>
      </c>
      <c r="V4" s="133"/>
    </row>
    <row r="5" spans="1:32" s="172" customFormat="1" ht="27.75" customHeight="1">
      <c r="A5" s="878" t="s">
        <v>0</v>
      </c>
      <c r="B5" s="878" t="s">
        <v>198</v>
      </c>
      <c r="C5" s="878" t="s">
        <v>199</v>
      </c>
      <c r="D5" s="878" t="s">
        <v>200</v>
      </c>
      <c r="E5" s="878" t="s">
        <v>201</v>
      </c>
      <c r="F5" s="878" t="s">
        <v>202</v>
      </c>
      <c r="G5" s="878" t="s">
        <v>203</v>
      </c>
      <c r="H5" s="878"/>
      <c r="I5" s="878"/>
      <c r="J5" s="878" t="s">
        <v>204</v>
      </c>
      <c r="K5" s="878"/>
      <c r="L5" s="878" t="s">
        <v>205</v>
      </c>
      <c r="M5" s="874" t="s">
        <v>206</v>
      </c>
      <c r="N5" s="874" t="s">
        <v>207</v>
      </c>
      <c r="O5" s="874"/>
      <c r="P5" s="875" t="s">
        <v>208</v>
      </c>
      <c r="Q5" s="874" t="s">
        <v>209</v>
      </c>
      <c r="R5" s="874" t="s">
        <v>210</v>
      </c>
      <c r="S5" s="874"/>
      <c r="T5" s="874" t="s">
        <v>5</v>
      </c>
      <c r="U5" s="874" t="s">
        <v>211</v>
      </c>
      <c r="V5" s="878" t="s">
        <v>5</v>
      </c>
      <c r="W5" s="171"/>
      <c r="Y5" s="871" t="s">
        <v>212</v>
      </c>
      <c r="Z5" s="871" t="s">
        <v>213</v>
      </c>
      <c r="AA5" s="173" t="e">
        <f>SUMIF(#REF!,#REF!,#REF!)</f>
        <v>#REF!</v>
      </c>
      <c r="AB5" s="173" t="s">
        <v>214</v>
      </c>
      <c r="AC5" s="872" t="s">
        <v>215</v>
      </c>
    </row>
    <row r="6" spans="1:32" s="172" customFormat="1" ht="16.5">
      <c r="A6" s="878"/>
      <c r="B6" s="878"/>
      <c r="C6" s="878"/>
      <c r="D6" s="878"/>
      <c r="E6" s="878"/>
      <c r="F6" s="878"/>
      <c r="G6" s="873" t="s">
        <v>216</v>
      </c>
      <c r="H6" s="873" t="s">
        <v>217</v>
      </c>
      <c r="I6" s="873" t="s">
        <v>218</v>
      </c>
      <c r="J6" s="873" t="s">
        <v>219</v>
      </c>
      <c r="K6" s="873" t="s">
        <v>220</v>
      </c>
      <c r="L6" s="878"/>
      <c r="M6" s="874"/>
      <c r="N6" s="874"/>
      <c r="O6" s="874"/>
      <c r="P6" s="875"/>
      <c r="Q6" s="874"/>
      <c r="R6" s="874"/>
      <c r="S6" s="874"/>
      <c r="T6" s="874"/>
      <c r="U6" s="874"/>
      <c r="V6" s="878"/>
      <c r="W6" s="171"/>
      <c r="Y6" s="871"/>
      <c r="Z6" s="871"/>
      <c r="AA6" s="173" t="e">
        <f>SUMIF(#REF!,#REF!,#REF!)</f>
        <v>#REF!</v>
      </c>
      <c r="AB6" s="173" t="s">
        <v>221</v>
      </c>
      <c r="AC6" s="872"/>
    </row>
    <row r="7" spans="1:32" s="175" customFormat="1" ht="49.5">
      <c r="A7" s="878"/>
      <c r="B7" s="878"/>
      <c r="C7" s="878"/>
      <c r="D7" s="878"/>
      <c r="E7" s="878"/>
      <c r="F7" s="878"/>
      <c r="G7" s="873"/>
      <c r="H7" s="873"/>
      <c r="I7" s="873"/>
      <c r="J7" s="873"/>
      <c r="K7" s="873"/>
      <c r="L7" s="878"/>
      <c r="M7" s="874"/>
      <c r="N7" s="203" t="s">
        <v>29</v>
      </c>
      <c r="O7" s="203" t="s">
        <v>30</v>
      </c>
      <c r="P7" s="875"/>
      <c r="Q7" s="874"/>
      <c r="R7" s="203" t="s">
        <v>222</v>
      </c>
      <c r="S7" s="203" t="s">
        <v>223</v>
      </c>
      <c r="T7" s="874"/>
      <c r="U7" s="874"/>
      <c r="V7" s="878"/>
      <c r="W7" s="174">
        <f>100*9/60</f>
        <v>15</v>
      </c>
      <c r="Y7" s="871"/>
      <c r="Z7" s="871"/>
      <c r="AB7" s="176" t="s">
        <v>212</v>
      </c>
      <c r="AC7" s="176" t="s">
        <v>213</v>
      </c>
    </row>
    <row r="8" spans="1:32" s="175" customFormat="1" ht="48" customHeight="1">
      <c r="A8" s="204"/>
      <c r="B8" s="204" t="s">
        <v>9</v>
      </c>
      <c r="C8" s="205"/>
      <c r="D8" s="204"/>
      <c r="E8" s="205"/>
      <c r="F8" s="204"/>
      <c r="G8" s="206">
        <f>SUM(G9:G11)</f>
        <v>0</v>
      </c>
      <c r="H8" s="206">
        <f>SUM(H9:H11)</f>
        <v>0</v>
      </c>
      <c r="I8" s="206">
        <f>SUM(I9:I11)</f>
        <v>0</v>
      </c>
      <c r="J8" s="206"/>
      <c r="K8" s="206"/>
      <c r="L8" s="206"/>
      <c r="M8" s="207">
        <f t="shared" ref="M8:S8" si="0">SUM(M11:M22)</f>
        <v>0</v>
      </c>
      <c r="N8" s="207">
        <f t="shared" si="0"/>
        <v>0</v>
      </c>
      <c r="O8" s="207">
        <f t="shared" si="0"/>
        <v>0</v>
      </c>
      <c r="P8" s="207">
        <f t="shared" si="0"/>
        <v>18000</v>
      </c>
      <c r="Q8" s="207">
        <f t="shared" si="0"/>
        <v>18000</v>
      </c>
      <c r="R8" s="207">
        <f t="shared" si="0"/>
        <v>12221.316239999998</v>
      </c>
      <c r="S8" s="207">
        <f t="shared" si="0"/>
        <v>0</v>
      </c>
      <c r="T8" s="208"/>
      <c r="U8" s="208"/>
      <c r="V8" s="204"/>
      <c r="W8" s="174">
        <f>56-15</f>
        <v>41</v>
      </c>
      <c r="Y8" s="177"/>
      <c r="Z8" s="177"/>
      <c r="AB8" s="177" t="s">
        <v>214</v>
      </c>
      <c r="AC8" s="177" t="s">
        <v>221</v>
      </c>
    </row>
    <row r="9" spans="1:32" s="172" customFormat="1" ht="48" customHeight="1">
      <c r="A9" s="209"/>
      <c r="B9" s="210" t="s">
        <v>224</v>
      </c>
      <c r="C9" s="209"/>
      <c r="D9" s="209"/>
      <c r="E9" s="209"/>
      <c r="F9" s="209"/>
      <c r="G9" s="211"/>
      <c r="H9" s="211"/>
      <c r="I9" s="211"/>
      <c r="J9" s="212"/>
      <c r="K9" s="211"/>
      <c r="L9" s="211"/>
      <c r="M9" s="213"/>
      <c r="N9" s="213"/>
      <c r="O9" s="213"/>
      <c r="P9" s="213"/>
      <c r="Q9" s="214"/>
      <c r="R9" s="214"/>
      <c r="S9" s="214"/>
      <c r="T9" s="215"/>
      <c r="U9" s="215"/>
      <c r="V9" s="216"/>
      <c r="W9" s="171"/>
      <c r="Y9" s="177" t="s">
        <v>214</v>
      </c>
      <c r="Z9" s="177" t="s">
        <v>221</v>
      </c>
    </row>
    <row r="10" spans="1:32" s="172" customFormat="1" ht="48" customHeight="1">
      <c r="A10" s="209"/>
      <c r="B10" s="210" t="s">
        <v>178</v>
      </c>
      <c r="C10" s="209"/>
      <c r="D10" s="209"/>
      <c r="E10" s="209"/>
      <c r="F10" s="209"/>
      <c r="G10" s="211"/>
      <c r="H10" s="211"/>
      <c r="I10" s="211"/>
      <c r="J10" s="211"/>
      <c r="K10" s="211"/>
      <c r="L10" s="211"/>
      <c r="M10" s="213"/>
      <c r="N10" s="213"/>
      <c r="O10" s="213"/>
      <c r="P10" s="213"/>
      <c r="Q10" s="214"/>
      <c r="R10" s="214"/>
      <c r="S10" s="214"/>
      <c r="T10" s="215"/>
      <c r="U10" s="215"/>
      <c r="V10" s="216"/>
      <c r="W10" s="171"/>
      <c r="Y10" s="177" t="s">
        <v>214</v>
      </c>
      <c r="Z10" s="177" t="s">
        <v>221</v>
      </c>
    </row>
    <row r="11" spans="1:32" s="172" customFormat="1" ht="48" customHeight="1">
      <c r="A11" s="217"/>
      <c r="B11" s="218"/>
      <c r="C11" s="217"/>
      <c r="D11" s="219"/>
      <c r="E11" s="217"/>
      <c r="F11" s="217"/>
      <c r="G11" s="220"/>
      <c r="H11" s="220"/>
      <c r="I11" s="220"/>
      <c r="J11" s="220"/>
      <c r="K11" s="220"/>
      <c r="L11" s="220"/>
      <c r="M11" s="221"/>
      <c r="N11" s="221"/>
      <c r="O11" s="221"/>
      <c r="P11" s="221"/>
      <c r="Q11" s="221"/>
      <c r="R11" s="221"/>
      <c r="S11" s="222"/>
      <c r="T11" s="222"/>
      <c r="U11" s="222"/>
      <c r="V11" s="223"/>
      <c r="Y11" s="177" t="s">
        <v>221</v>
      </c>
      <c r="Z11" s="177" t="s">
        <v>221</v>
      </c>
    </row>
    <row r="12" spans="1:32" s="162" customFormat="1" ht="19.5">
      <c r="C12" s="183"/>
      <c r="D12" s="184"/>
      <c r="F12" s="183"/>
      <c r="G12" s="185"/>
      <c r="H12" s="185"/>
      <c r="I12" s="185"/>
      <c r="J12" s="876"/>
      <c r="K12" s="876"/>
      <c r="L12" s="876"/>
      <c r="M12" s="876"/>
      <c r="N12" s="876"/>
      <c r="O12" s="876"/>
      <c r="P12" s="876"/>
      <c r="Q12" s="876"/>
      <c r="R12" s="876"/>
      <c r="S12" s="876"/>
      <c r="T12" s="876"/>
      <c r="U12" s="876"/>
      <c r="V12" s="876"/>
      <c r="W12" s="161"/>
      <c r="Y12" s="163"/>
      <c r="Z12" s="163"/>
    </row>
    <row r="13" spans="1:32" s="162" customFormat="1" ht="19.5">
      <c r="C13" s="183"/>
      <c r="D13" s="184"/>
      <c r="F13" s="183"/>
      <c r="G13" s="185"/>
      <c r="H13" s="185"/>
      <c r="I13" s="185"/>
      <c r="J13" s="877"/>
      <c r="K13" s="877"/>
      <c r="L13" s="877"/>
      <c r="M13" s="877"/>
      <c r="N13" s="877"/>
      <c r="O13" s="877"/>
      <c r="P13" s="877"/>
      <c r="Q13" s="877"/>
      <c r="R13" s="877"/>
      <c r="S13" s="877"/>
      <c r="T13" s="877"/>
      <c r="U13" s="877"/>
      <c r="V13" s="877"/>
      <c r="W13" s="161"/>
      <c r="Y13" s="163"/>
      <c r="Z13" s="163"/>
    </row>
    <row r="14" spans="1:32">
      <c r="V14" s="133"/>
    </row>
    <row r="15" spans="1:32">
      <c r="V15" s="133"/>
    </row>
    <row r="16" spans="1:32">
      <c r="V16" s="133"/>
    </row>
    <row r="17" spans="1:26">
      <c r="V17" s="133"/>
    </row>
    <row r="18" spans="1:26">
      <c r="V18" s="133"/>
    </row>
    <row r="19" spans="1:26">
      <c r="V19" s="133"/>
    </row>
    <row r="20" spans="1:26">
      <c r="V20" s="133"/>
    </row>
    <row r="21" spans="1:26" s="194" customFormat="1" ht="189" hidden="1">
      <c r="A21" s="186">
        <v>5</v>
      </c>
      <c r="B21" s="187" t="s">
        <v>225</v>
      </c>
      <c r="C21" s="186" t="s">
        <v>226</v>
      </c>
      <c r="D21" s="186" t="s">
        <v>227</v>
      </c>
      <c r="E21" s="186" t="s">
        <v>228</v>
      </c>
      <c r="F21" s="186" t="s">
        <v>229</v>
      </c>
      <c r="G21" s="188">
        <v>54737</v>
      </c>
      <c r="H21" s="188">
        <v>15000</v>
      </c>
      <c r="I21" s="188">
        <v>39737</v>
      </c>
      <c r="J21" s="188"/>
      <c r="K21" s="188"/>
      <c r="L21" s="188"/>
      <c r="M21" s="189"/>
      <c r="N21" s="189"/>
      <c r="O21" s="189"/>
      <c r="P21" s="189">
        <f t="shared" ref="P21" si="1">Q21</f>
        <v>15000</v>
      </c>
      <c r="Q21" s="190">
        <f>15000</f>
        <v>15000</v>
      </c>
      <c r="R21" s="190">
        <f>G21*70%*2.67%*8</f>
        <v>8184.2762399999983</v>
      </c>
      <c r="S21" s="190"/>
      <c r="T21" s="191" t="s">
        <v>230</v>
      </c>
      <c r="U21" s="191" t="s">
        <v>231</v>
      </c>
      <c r="V21" s="192"/>
      <c r="W21" s="193"/>
      <c r="Y21" s="186" t="s">
        <v>214</v>
      </c>
      <c r="Z21" s="186" t="s">
        <v>221</v>
      </c>
    </row>
    <row r="22" spans="1:26" s="172" customFormat="1" ht="181.5" hidden="1">
      <c r="A22" s="177">
        <v>6</v>
      </c>
      <c r="B22" s="195" t="s">
        <v>232</v>
      </c>
      <c r="C22" s="177" t="s">
        <v>233</v>
      </c>
      <c r="D22" s="177" t="s">
        <v>234</v>
      </c>
      <c r="E22" s="195" t="s">
        <v>235</v>
      </c>
      <c r="F22" s="177" t="s">
        <v>236</v>
      </c>
      <c r="G22" s="196">
        <v>27000</v>
      </c>
      <c r="H22" s="178">
        <v>3000</v>
      </c>
      <c r="I22" s="178">
        <v>24000</v>
      </c>
      <c r="J22" s="178" t="s">
        <v>237</v>
      </c>
      <c r="K22" s="178">
        <v>5000</v>
      </c>
      <c r="L22" s="178" t="s">
        <v>168</v>
      </c>
      <c r="M22" s="197"/>
      <c r="N22" s="197"/>
      <c r="O22" s="197"/>
      <c r="P22" s="179">
        <f>Q22</f>
        <v>3000</v>
      </c>
      <c r="Q22" s="180">
        <v>3000</v>
      </c>
      <c r="R22" s="180">
        <f>G22*70%*2.67%*8</f>
        <v>4037.0399999999995</v>
      </c>
      <c r="S22" s="180"/>
      <c r="T22" s="181" t="s">
        <v>238</v>
      </c>
      <c r="U22" s="181" t="s">
        <v>239</v>
      </c>
      <c r="V22" s="182"/>
      <c r="W22" s="171"/>
      <c r="Y22" s="177" t="s">
        <v>221</v>
      </c>
      <c r="Z22" s="177" t="s">
        <v>221</v>
      </c>
    </row>
  </sheetData>
  <mergeCells count="30">
    <mergeCell ref="A1:V1"/>
    <mergeCell ref="A3:V3"/>
    <mergeCell ref="Q5:Q7"/>
    <mergeCell ref="R5:S6"/>
    <mergeCell ref="T5:T7"/>
    <mergeCell ref="A2:V2"/>
    <mergeCell ref="A5:A7"/>
    <mergeCell ref="B5:B7"/>
    <mergeCell ref="C5:C7"/>
    <mergeCell ref="D5:D7"/>
    <mergeCell ref="E5:E7"/>
    <mergeCell ref="F5:F7"/>
    <mergeCell ref="G5:I5"/>
    <mergeCell ref="J5:K5"/>
    <mergeCell ref="L5:L7"/>
    <mergeCell ref="J12:V12"/>
    <mergeCell ref="J13:V13"/>
    <mergeCell ref="U5:U7"/>
    <mergeCell ref="V5:V7"/>
    <mergeCell ref="Y5:Y7"/>
    <mergeCell ref="Z5:Z7"/>
    <mergeCell ref="AC5:AC6"/>
    <mergeCell ref="G6:G7"/>
    <mergeCell ref="H6:H7"/>
    <mergeCell ref="I6:I7"/>
    <mergeCell ref="J6:J7"/>
    <mergeCell ref="K6:K7"/>
    <mergeCell ref="M5:M7"/>
    <mergeCell ref="N5:O6"/>
    <mergeCell ref="P5:P7"/>
  </mergeCells>
  <printOptions horizontalCentered="1"/>
  <pageMargins left="0.2" right="0.2" top="0.59" bottom="0.59" header="0.3" footer="0.3"/>
  <pageSetup paperSize="9" scale="70"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8"/>
  <sheetViews>
    <sheetView workbookViewId="0">
      <selection activeCell="M38" sqref="M38"/>
    </sheetView>
  </sheetViews>
  <sheetFormatPr defaultColWidth="11.42578125" defaultRowHeight="15.75"/>
  <cols>
    <col min="1" max="1" width="4" style="339" customWidth="1"/>
    <col min="2" max="2" width="44.85546875" style="339" customWidth="1"/>
    <col min="3" max="4" width="9.42578125" style="339" customWidth="1"/>
    <col min="5" max="5" width="9.42578125" style="586" customWidth="1"/>
    <col min="6" max="6" width="9.42578125" style="339" customWidth="1"/>
    <col min="7" max="7" width="14.140625" style="339" hidden="1" customWidth="1"/>
    <col min="8" max="8" width="8.7109375" style="339" customWidth="1"/>
    <col min="9" max="9" width="10.28515625" style="339" customWidth="1"/>
    <col min="10" max="12" width="8.5703125" style="339" customWidth="1"/>
    <col min="13" max="13" width="7.5703125" style="339" customWidth="1"/>
    <col min="14" max="14" width="10.5703125" style="339" customWidth="1"/>
    <col min="15" max="15" width="7.5703125" style="339" hidden="1" customWidth="1"/>
    <col min="16" max="16" width="8.140625" style="339" hidden="1" customWidth="1"/>
    <col min="17" max="17" width="8.7109375" style="339" hidden="1" customWidth="1"/>
    <col min="18" max="20" width="8.28515625" style="339" hidden="1" customWidth="1"/>
    <col min="21" max="21" width="7.5703125" style="339" hidden="1" customWidth="1"/>
    <col min="22" max="23" width="8.28515625" style="339" hidden="1" customWidth="1"/>
    <col min="24" max="24" width="7" style="339" hidden="1" customWidth="1"/>
    <col min="25" max="25" width="7.5703125" style="339" hidden="1" customWidth="1"/>
    <col min="26" max="26" width="7.42578125" style="339" hidden="1" customWidth="1"/>
    <col min="27" max="27" width="7.28515625" style="339" hidden="1" customWidth="1"/>
    <col min="28" max="28" width="7" style="339" hidden="1" customWidth="1"/>
    <col min="29" max="30" width="7.5703125" style="339" hidden="1" customWidth="1"/>
    <col min="31" max="31" width="9.85546875" style="339" hidden="1" customWidth="1"/>
    <col min="32" max="32" width="7.5703125" style="339" hidden="1" customWidth="1"/>
    <col min="33" max="33" width="6.42578125" style="339" hidden="1" customWidth="1"/>
    <col min="34" max="42" width="7.5703125" style="339" hidden="1" customWidth="1"/>
    <col min="43" max="43" width="9.42578125" style="339" hidden="1" customWidth="1"/>
    <col min="44" max="44" width="10.42578125" style="339" customWidth="1"/>
    <col min="45" max="45" width="7.28515625" style="339" hidden="1" customWidth="1"/>
    <col min="46" max="46" width="7" style="339" hidden="1" customWidth="1"/>
    <col min="47" max="52" width="7.5703125" style="339" hidden="1" customWidth="1"/>
    <col min="53" max="54" width="7.5703125" style="339" customWidth="1"/>
    <col min="55" max="55" width="9" style="339" customWidth="1"/>
    <col min="56" max="58" width="7.5703125" style="339" hidden="1" customWidth="1"/>
    <col min="59" max="59" width="16.7109375" style="464" customWidth="1"/>
    <col min="60" max="60" width="15.28515625" style="339" customWidth="1"/>
    <col min="61" max="63" width="9" style="339" hidden="1" customWidth="1"/>
    <col min="64" max="64" width="8.42578125" style="339" hidden="1" customWidth="1"/>
    <col min="65" max="65" width="9.140625" style="364" hidden="1" customWidth="1"/>
    <col min="66" max="66" width="10.85546875" style="364" hidden="1" customWidth="1"/>
    <col min="67" max="67" width="6.7109375" style="339" customWidth="1"/>
    <col min="68" max="289" width="11.42578125" style="339"/>
    <col min="290" max="290" width="4" style="339" customWidth="1"/>
    <col min="291" max="291" width="43.7109375" style="339" customWidth="1"/>
    <col min="292" max="292" width="10.42578125" style="339" customWidth="1"/>
    <col min="293" max="293" width="8.42578125" style="339" customWidth="1"/>
    <col min="294" max="294" width="8.28515625" style="339" customWidth="1"/>
    <col min="295" max="295" width="10.140625" style="339" customWidth="1"/>
    <col min="296" max="296" width="9.5703125" style="339" customWidth="1"/>
    <col min="297" max="297" width="9.28515625" style="339" customWidth="1"/>
    <col min="298" max="299" width="7.5703125" style="339" customWidth="1"/>
    <col min="300" max="300" width="8.140625" style="339" customWidth="1"/>
    <col min="301" max="301" width="8.7109375" style="339" customWidth="1"/>
    <col min="302" max="302" width="9.140625" style="339" customWidth="1"/>
    <col min="303" max="303" width="8.85546875" style="339" customWidth="1"/>
    <col min="304" max="304" width="6" style="339" customWidth="1"/>
    <col min="305" max="305" width="7.5703125" style="339" customWidth="1"/>
    <col min="306" max="306" width="8" style="339" customWidth="1"/>
    <col min="307" max="307" width="8.140625" style="339" customWidth="1"/>
    <col min="308" max="308" width="7" style="339" customWidth="1"/>
    <col min="309" max="309" width="7.5703125" style="339" customWidth="1"/>
    <col min="310" max="310" width="7.42578125" style="339" customWidth="1"/>
    <col min="311" max="311" width="7.28515625" style="339" customWidth="1"/>
    <col min="312" max="312" width="7" style="339" customWidth="1"/>
    <col min="313" max="313" width="7.5703125" style="339" customWidth="1"/>
    <col min="314" max="314" width="8.28515625" style="339" customWidth="1"/>
    <col min="315" max="315" width="7.5703125" style="339" customWidth="1"/>
    <col min="316" max="316" width="11.140625" style="339" customWidth="1"/>
    <col min="317" max="317" width="6.42578125" style="339" customWidth="1"/>
    <col min="318" max="318" width="7.5703125" style="339" customWidth="1"/>
    <col min="319" max="319" width="9" style="339" customWidth="1"/>
    <col min="320" max="320" width="8.42578125" style="339" bestFit="1" customWidth="1"/>
    <col min="321" max="321" width="9.140625" style="339" bestFit="1" customWidth="1"/>
    <col min="322" max="322" width="10.85546875" style="339" customWidth="1"/>
    <col min="323" max="323" width="6.7109375" style="339" customWidth="1"/>
    <col min="324" max="545" width="11.42578125" style="339"/>
    <col min="546" max="546" width="4" style="339" customWidth="1"/>
    <col min="547" max="547" width="43.7109375" style="339" customWidth="1"/>
    <col min="548" max="548" width="10.42578125" style="339" customWidth="1"/>
    <col min="549" max="549" width="8.42578125" style="339" customWidth="1"/>
    <col min="550" max="550" width="8.28515625" style="339" customWidth="1"/>
    <col min="551" max="551" width="10.140625" style="339" customWidth="1"/>
    <col min="552" max="552" width="9.5703125" style="339" customWidth="1"/>
    <col min="553" max="553" width="9.28515625" style="339" customWidth="1"/>
    <col min="554" max="555" width="7.5703125" style="339" customWidth="1"/>
    <col min="556" max="556" width="8.140625" style="339" customWidth="1"/>
    <col min="557" max="557" width="8.7109375" style="339" customWidth="1"/>
    <col min="558" max="558" width="9.140625" style="339" customWidth="1"/>
    <col min="559" max="559" width="8.85546875" style="339" customWidth="1"/>
    <col min="560" max="560" width="6" style="339" customWidth="1"/>
    <col min="561" max="561" width="7.5703125" style="339" customWidth="1"/>
    <col min="562" max="562" width="8" style="339" customWidth="1"/>
    <col min="563" max="563" width="8.140625" style="339" customWidth="1"/>
    <col min="564" max="564" width="7" style="339" customWidth="1"/>
    <col min="565" max="565" width="7.5703125" style="339" customWidth="1"/>
    <col min="566" max="566" width="7.42578125" style="339" customWidth="1"/>
    <col min="567" max="567" width="7.28515625" style="339" customWidth="1"/>
    <col min="568" max="568" width="7" style="339" customWidth="1"/>
    <col min="569" max="569" width="7.5703125" style="339" customWidth="1"/>
    <col min="570" max="570" width="8.28515625" style="339" customWidth="1"/>
    <col min="571" max="571" width="7.5703125" style="339" customWidth="1"/>
    <col min="572" max="572" width="11.140625" style="339" customWidth="1"/>
    <col min="573" max="573" width="6.42578125" style="339" customWidth="1"/>
    <col min="574" max="574" width="7.5703125" style="339" customWidth="1"/>
    <col min="575" max="575" width="9" style="339" customWidth="1"/>
    <col min="576" max="576" width="8.42578125" style="339" bestFit="1" customWidth="1"/>
    <col min="577" max="577" width="9.140625" style="339" bestFit="1" customWidth="1"/>
    <col min="578" max="578" width="10.85546875" style="339" customWidth="1"/>
    <col min="579" max="579" width="6.7109375" style="339" customWidth="1"/>
    <col min="580" max="801" width="11.42578125" style="339"/>
    <col min="802" max="802" width="4" style="339" customWidth="1"/>
    <col min="803" max="803" width="43.7109375" style="339" customWidth="1"/>
    <col min="804" max="804" width="10.42578125" style="339" customWidth="1"/>
    <col min="805" max="805" width="8.42578125" style="339" customWidth="1"/>
    <col min="806" max="806" width="8.28515625" style="339" customWidth="1"/>
    <col min="807" max="807" width="10.140625" style="339" customWidth="1"/>
    <col min="808" max="808" width="9.5703125" style="339" customWidth="1"/>
    <col min="809" max="809" width="9.28515625" style="339" customWidth="1"/>
    <col min="810" max="811" width="7.5703125" style="339" customWidth="1"/>
    <col min="812" max="812" width="8.140625" style="339" customWidth="1"/>
    <col min="813" max="813" width="8.7109375" style="339" customWidth="1"/>
    <col min="814" max="814" width="9.140625" style="339" customWidth="1"/>
    <col min="815" max="815" width="8.85546875" style="339" customWidth="1"/>
    <col min="816" max="816" width="6" style="339" customWidth="1"/>
    <col min="817" max="817" width="7.5703125" style="339" customWidth="1"/>
    <col min="818" max="818" width="8" style="339" customWidth="1"/>
    <col min="819" max="819" width="8.140625" style="339" customWidth="1"/>
    <col min="820" max="820" width="7" style="339" customWidth="1"/>
    <col min="821" max="821" width="7.5703125" style="339" customWidth="1"/>
    <col min="822" max="822" width="7.42578125" style="339" customWidth="1"/>
    <col min="823" max="823" width="7.28515625" style="339" customWidth="1"/>
    <col min="824" max="824" width="7" style="339" customWidth="1"/>
    <col min="825" max="825" width="7.5703125" style="339" customWidth="1"/>
    <col min="826" max="826" width="8.28515625" style="339" customWidth="1"/>
    <col min="827" max="827" width="7.5703125" style="339" customWidth="1"/>
    <col min="828" max="828" width="11.140625" style="339" customWidth="1"/>
    <col min="829" max="829" width="6.42578125" style="339" customWidth="1"/>
    <col min="830" max="830" width="7.5703125" style="339" customWidth="1"/>
    <col min="831" max="831" width="9" style="339" customWidth="1"/>
    <col min="832" max="832" width="8.42578125" style="339" bestFit="1" customWidth="1"/>
    <col min="833" max="833" width="9.140625" style="339" bestFit="1" customWidth="1"/>
    <col min="834" max="834" width="10.85546875" style="339" customWidth="1"/>
    <col min="835" max="835" width="6.7109375" style="339" customWidth="1"/>
    <col min="836" max="1057" width="11.42578125" style="339"/>
    <col min="1058" max="1058" width="4" style="339" customWidth="1"/>
    <col min="1059" max="1059" width="43.7109375" style="339" customWidth="1"/>
    <col min="1060" max="1060" width="10.42578125" style="339" customWidth="1"/>
    <col min="1061" max="1061" width="8.42578125" style="339" customWidth="1"/>
    <col min="1062" max="1062" width="8.28515625" style="339" customWidth="1"/>
    <col min="1063" max="1063" width="10.140625" style="339" customWidth="1"/>
    <col min="1064" max="1064" width="9.5703125" style="339" customWidth="1"/>
    <col min="1065" max="1065" width="9.28515625" style="339" customWidth="1"/>
    <col min="1066" max="1067" width="7.5703125" style="339" customWidth="1"/>
    <col min="1068" max="1068" width="8.140625" style="339" customWidth="1"/>
    <col min="1069" max="1069" width="8.7109375" style="339" customWidth="1"/>
    <col min="1070" max="1070" width="9.140625" style="339" customWidth="1"/>
    <col min="1071" max="1071" width="8.85546875" style="339" customWidth="1"/>
    <col min="1072" max="1072" width="6" style="339" customWidth="1"/>
    <col min="1073" max="1073" width="7.5703125" style="339" customWidth="1"/>
    <col min="1074" max="1074" width="8" style="339" customWidth="1"/>
    <col min="1075" max="1075" width="8.140625" style="339" customWidth="1"/>
    <col min="1076" max="1076" width="7" style="339" customWidth="1"/>
    <col min="1077" max="1077" width="7.5703125" style="339" customWidth="1"/>
    <col min="1078" max="1078" width="7.42578125" style="339" customWidth="1"/>
    <col min="1079" max="1079" width="7.28515625" style="339" customWidth="1"/>
    <col min="1080" max="1080" width="7" style="339" customWidth="1"/>
    <col min="1081" max="1081" width="7.5703125" style="339" customWidth="1"/>
    <col min="1082" max="1082" width="8.28515625" style="339" customWidth="1"/>
    <col min="1083" max="1083" width="7.5703125" style="339" customWidth="1"/>
    <col min="1084" max="1084" width="11.140625" style="339" customWidth="1"/>
    <col min="1085" max="1085" width="6.42578125" style="339" customWidth="1"/>
    <col min="1086" max="1086" width="7.5703125" style="339" customWidth="1"/>
    <col min="1087" max="1087" width="9" style="339" customWidth="1"/>
    <col min="1088" max="1088" width="8.42578125" style="339" bestFit="1" customWidth="1"/>
    <col min="1089" max="1089" width="9.140625" style="339" bestFit="1" customWidth="1"/>
    <col min="1090" max="1090" width="10.85546875" style="339" customWidth="1"/>
    <col min="1091" max="1091" width="6.7109375" style="339" customWidth="1"/>
    <col min="1092" max="1313" width="11.42578125" style="339"/>
    <col min="1314" max="1314" width="4" style="339" customWidth="1"/>
    <col min="1315" max="1315" width="43.7109375" style="339" customWidth="1"/>
    <col min="1316" max="1316" width="10.42578125" style="339" customWidth="1"/>
    <col min="1317" max="1317" width="8.42578125" style="339" customWidth="1"/>
    <col min="1318" max="1318" width="8.28515625" style="339" customWidth="1"/>
    <col min="1319" max="1319" width="10.140625" style="339" customWidth="1"/>
    <col min="1320" max="1320" width="9.5703125" style="339" customWidth="1"/>
    <col min="1321" max="1321" width="9.28515625" style="339" customWidth="1"/>
    <col min="1322" max="1323" width="7.5703125" style="339" customWidth="1"/>
    <col min="1324" max="1324" width="8.140625" style="339" customWidth="1"/>
    <col min="1325" max="1325" width="8.7109375" style="339" customWidth="1"/>
    <col min="1326" max="1326" width="9.140625" style="339" customWidth="1"/>
    <col min="1327" max="1327" width="8.85546875" style="339" customWidth="1"/>
    <col min="1328" max="1328" width="6" style="339" customWidth="1"/>
    <col min="1329" max="1329" width="7.5703125" style="339" customWidth="1"/>
    <col min="1330" max="1330" width="8" style="339" customWidth="1"/>
    <col min="1331" max="1331" width="8.140625" style="339" customWidth="1"/>
    <col min="1332" max="1332" width="7" style="339" customWidth="1"/>
    <col min="1333" max="1333" width="7.5703125" style="339" customWidth="1"/>
    <col min="1334" max="1334" width="7.42578125" style="339" customWidth="1"/>
    <col min="1335" max="1335" width="7.28515625" style="339" customWidth="1"/>
    <col min="1336" max="1336" width="7" style="339" customWidth="1"/>
    <col min="1337" max="1337" width="7.5703125" style="339" customWidth="1"/>
    <col min="1338" max="1338" width="8.28515625" style="339" customWidth="1"/>
    <col min="1339" max="1339" width="7.5703125" style="339" customWidth="1"/>
    <col min="1340" max="1340" width="11.140625" style="339" customWidth="1"/>
    <col min="1341" max="1341" width="6.42578125" style="339" customWidth="1"/>
    <col min="1342" max="1342" width="7.5703125" style="339" customWidth="1"/>
    <col min="1343" max="1343" width="9" style="339" customWidth="1"/>
    <col min="1344" max="1344" width="8.42578125" style="339" bestFit="1" customWidth="1"/>
    <col min="1345" max="1345" width="9.140625" style="339" bestFit="1" customWidth="1"/>
    <col min="1346" max="1346" width="10.85546875" style="339" customWidth="1"/>
    <col min="1347" max="1347" width="6.7109375" style="339" customWidth="1"/>
    <col min="1348" max="1569" width="11.42578125" style="339"/>
    <col min="1570" max="1570" width="4" style="339" customWidth="1"/>
    <col min="1571" max="1571" width="43.7109375" style="339" customWidth="1"/>
    <col min="1572" max="1572" width="10.42578125" style="339" customWidth="1"/>
    <col min="1573" max="1573" width="8.42578125" style="339" customWidth="1"/>
    <col min="1574" max="1574" width="8.28515625" style="339" customWidth="1"/>
    <col min="1575" max="1575" width="10.140625" style="339" customWidth="1"/>
    <col min="1576" max="1576" width="9.5703125" style="339" customWidth="1"/>
    <col min="1577" max="1577" width="9.28515625" style="339" customWidth="1"/>
    <col min="1578" max="1579" width="7.5703125" style="339" customWidth="1"/>
    <col min="1580" max="1580" width="8.140625" style="339" customWidth="1"/>
    <col min="1581" max="1581" width="8.7109375" style="339" customWidth="1"/>
    <col min="1582" max="1582" width="9.140625" style="339" customWidth="1"/>
    <col min="1583" max="1583" width="8.85546875" style="339" customWidth="1"/>
    <col min="1584" max="1584" width="6" style="339" customWidth="1"/>
    <col min="1585" max="1585" width="7.5703125" style="339" customWidth="1"/>
    <col min="1586" max="1586" width="8" style="339" customWidth="1"/>
    <col min="1587" max="1587" width="8.140625" style="339" customWidth="1"/>
    <col min="1588" max="1588" width="7" style="339" customWidth="1"/>
    <col min="1589" max="1589" width="7.5703125" style="339" customWidth="1"/>
    <col min="1590" max="1590" width="7.42578125" style="339" customWidth="1"/>
    <col min="1591" max="1591" width="7.28515625" style="339" customWidth="1"/>
    <col min="1592" max="1592" width="7" style="339" customWidth="1"/>
    <col min="1593" max="1593" width="7.5703125" style="339" customWidth="1"/>
    <col min="1594" max="1594" width="8.28515625" style="339" customWidth="1"/>
    <col min="1595" max="1595" width="7.5703125" style="339" customWidth="1"/>
    <col min="1596" max="1596" width="11.140625" style="339" customWidth="1"/>
    <col min="1597" max="1597" width="6.42578125" style="339" customWidth="1"/>
    <col min="1598" max="1598" width="7.5703125" style="339" customWidth="1"/>
    <col min="1599" max="1599" width="9" style="339" customWidth="1"/>
    <col min="1600" max="1600" width="8.42578125" style="339" bestFit="1" customWidth="1"/>
    <col min="1601" max="1601" width="9.140625" style="339" bestFit="1" customWidth="1"/>
    <col min="1602" max="1602" width="10.85546875" style="339" customWidth="1"/>
    <col min="1603" max="1603" width="6.7109375" style="339" customWidth="1"/>
    <col min="1604" max="1825" width="11.42578125" style="339"/>
    <col min="1826" max="1826" width="4" style="339" customWidth="1"/>
    <col min="1827" max="1827" width="43.7109375" style="339" customWidth="1"/>
    <col min="1828" max="1828" width="10.42578125" style="339" customWidth="1"/>
    <col min="1829" max="1829" width="8.42578125" style="339" customWidth="1"/>
    <col min="1830" max="1830" width="8.28515625" style="339" customWidth="1"/>
    <col min="1831" max="1831" width="10.140625" style="339" customWidth="1"/>
    <col min="1832" max="1832" width="9.5703125" style="339" customWidth="1"/>
    <col min="1833" max="1833" width="9.28515625" style="339" customWidth="1"/>
    <col min="1834" max="1835" width="7.5703125" style="339" customWidth="1"/>
    <col min="1836" max="1836" width="8.140625" style="339" customWidth="1"/>
    <col min="1837" max="1837" width="8.7109375" style="339" customWidth="1"/>
    <col min="1838" max="1838" width="9.140625" style="339" customWidth="1"/>
    <col min="1839" max="1839" width="8.85546875" style="339" customWidth="1"/>
    <col min="1840" max="1840" width="6" style="339" customWidth="1"/>
    <col min="1841" max="1841" width="7.5703125" style="339" customWidth="1"/>
    <col min="1842" max="1842" width="8" style="339" customWidth="1"/>
    <col min="1843" max="1843" width="8.140625" style="339" customWidth="1"/>
    <col min="1844" max="1844" width="7" style="339" customWidth="1"/>
    <col min="1845" max="1845" width="7.5703125" style="339" customWidth="1"/>
    <col min="1846" max="1846" width="7.42578125" style="339" customWidth="1"/>
    <col min="1847" max="1847" width="7.28515625" style="339" customWidth="1"/>
    <col min="1848" max="1848" width="7" style="339" customWidth="1"/>
    <col min="1849" max="1849" width="7.5703125" style="339" customWidth="1"/>
    <col min="1850" max="1850" width="8.28515625" style="339" customWidth="1"/>
    <col min="1851" max="1851" width="7.5703125" style="339" customWidth="1"/>
    <col min="1852" max="1852" width="11.140625" style="339" customWidth="1"/>
    <col min="1853" max="1853" width="6.42578125" style="339" customWidth="1"/>
    <col min="1854" max="1854" width="7.5703125" style="339" customWidth="1"/>
    <col min="1855" max="1855" width="9" style="339" customWidth="1"/>
    <col min="1856" max="1856" width="8.42578125" style="339" bestFit="1" customWidth="1"/>
    <col min="1857" max="1857" width="9.140625" style="339" bestFit="1" customWidth="1"/>
    <col min="1858" max="1858" width="10.85546875" style="339" customWidth="1"/>
    <col min="1859" max="1859" width="6.7109375" style="339" customWidth="1"/>
    <col min="1860" max="2081" width="11.42578125" style="339"/>
    <col min="2082" max="2082" width="4" style="339" customWidth="1"/>
    <col min="2083" max="2083" width="43.7109375" style="339" customWidth="1"/>
    <col min="2084" max="2084" width="10.42578125" style="339" customWidth="1"/>
    <col min="2085" max="2085" width="8.42578125" style="339" customWidth="1"/>
    <col min="2086" max="2086" width="8.28515625" style="339" customWidth="1"/>
    <col min="2087" max="2087" width="10.140625" style="339" customWidth="1"/>
    <col min="2088" max="2088" width="9.5703125" style="339" customWidth="1"/>
    <col min="2089" max="2089" width="9.28515625" style="339" customWidth="1"/>
    <col min="2090" max="2091" width="7.5703125" style="339" customWidth="1"/>
    <col min="2092" max="2092" width="8.140625" style="339" customWidth="1"/>
    <col min="2093" max="2093" width="8.7109375" style="339" customWidth="1"/>
    <col min="2094" max="2094" width="9.140625" style="339" customWidth="1"/>
    <col min="2095" max="2095" width="8.85546875" style="339" customWidth="1"/>
    <col min="2096" max="2096" width="6" style="339" customWidth="1"/>
    <col min="2097" max="2097" width="7.5703125" style="339" customWidth="1"/>
    <col min="2098" max="2098" width="8" style="339" customWidth="1"/>
    <col min="2099" max="2099" width="8.140625" style="339" customWidth="1"/>
    <col min="2100" max="2100" width="7" style="339" customWidth="1"/>
    <col min="2101" max="2101" width="7.5703125" style="339" customWidth="1"/>
    <col min="2102" max="2102" width="7.42578125" style="339" customWidth="1"/>
    <col min="2103" max="2103" width="7.28515625" style="339" customWidth="1"/>
    <col min="2104" max="2104" width="7" style="339" customWidth="1"/>
    <col min="2105" max="2105" width="7.5703125" style="339" customWidth="1"/>
    <col min="2106" max="2106" width="8.28515625" style="339" customWidth="1"/>
    <col min="2107" max="2107" width="7.5703125" style="339" customWidth="1"/>
    <col min="2108" max="2108" width="11.140625" style="339" customWidth="1"/>
    <col min="2109" max="2109" width="6.42578125" style="339" customWidth="1"/>
    <col min="2110" max="2110" width="7.5703125" style="339" customWidth="1"/>
    <col min="2111" max="2111" width="9" style="339" customWidth="1"/>
    <col min="2112" max="2112" width="8.42578125" style="339" bestFit="1" customWidth="1"/>
    <col min="2113" max="2113" width="9.140625" style="339" bestFit="1" customWidth="1"/>
    <col min="2114" max="2114" width="10.85546875" style="339" customWidth="1"/>
    <col min="2115" max="2115" width="6.7109375" style="339" customWidth="1"/>
    <col min="2116" max="2337" width="11.42578125" style="339"/>
    <col min="2338" max="2338" width="4" style="339" customWidth="1"/>
    <col min="2339" max="2339" width="43.7109375" style="339" customWidth="1"/>
    <col min="2340" max="2340" width="10.42578125" style="339" customWidth="1"/>
    <col min="2341" max="2341" width="8.42578125" style="339" customWidth="1"/>
    <col min="2342" max="2342" width="8.28515625" style="339" customWidth="1"/>
    <col min="2343" max="2343" width="10.140625" style="339" customWidth="1"/>
    <col min="2344" max="2344" width="9.5703125" style="339" customWidth="1"/>
    <col min="2345" max="2345" width="9.28515625" style="339" customWidth="1"/>
    <col min="2346" max="2347" width="7.5703125" style="339" customWidth="1"/>
    <col min="2348" max="2348" width="8.140625" style="339" customWidth="1"/>
    <col min="2349" max="2349" width="8.7109375" style="339" customWidth="1"/>
    <col min="2350" max="2350" width="9.140625" style="339" customWidth="1"/>
    <col min="2351" max="2351" width="8.85546875" style="339" customWidth="1"/>
    <col min="2352" max="2352" width="6" style="339" customWidth="1"/>
    <col min="2353" max="2353" width="7.5703125" style="339" customWidth="1"/>
    <col min="2354" max="2354" width="8" style="339" customWidth="1"/>
    <col min="2355" max="2355" width="8.140625" style="339" customWidth="1"/>
    <col min="2356" max="2356" width="7" style="339" customWidth="1"/>
    <col min="2357" max="2357" width="7.5703125" style="339" customWidth="1"/>
    <col min="2358" max="2358" width="7.42578125" style="339" customWidth="1"/>
    <col min="2359" max="2359" width="7.28515625" style="339" customWidth="1"/>
    <col min="2360" max="2360" width="7" style="339" customWidth="1"/>
    <col min="2361" max="2361" width="7.5703125" style="339" customWidth="1"/>
    <col min="2362" max="2362" width="8.28515625" style="339" customWidth="1"/>
    <col min="2363" max="2363" width="7.5703125" style="339" customWidth="1"/>
    <col min="2364" max="2364" width="11.140625" style="339" customWidth="1"/>
    <col min="2365" max="2365" width="6.42578125" style="339" customWidth="1"/>
    <col min="2366" max="2366" width="7.5703125" style="339" customWidth="1"/>
    <col min="2367" max="2367" width="9" style="339" customWidth="1"/>
    <col min="2368" max="2368" width="8.42578125" style="339" bestFit="1" customWidth="1"/>
    <col min="2369" max="2369" width="9.140625" style="339" bestFit="1" customWidth="1"/>
    <col min="2370" max="2370" width="10.85546875" style="339" customWidth="1"/>
    <col min="2371" max="2371" width="6.7109375" style="339" customWidth="1"/>
    <col min="2372" max="2593" width="11.42578125" style="339"/>
    <col min="2594" max="2594" width="4" style="339" customWidth="1"/>
    <col min="2595" max="2595" width="43.7109375" style="339" customWidth="1"/>
    <col min="2596" max="2596" width="10.42578125" style="339" customWidth="1"/>
    <col min="2597" max="2597" width="8.42578125" style="339" customWidth="1"/>
    <col min="2598" max="2598" width="8.28515625" style="339" customWidth="1"/>
    <col min="2599" max="2599" width="10.140625" style="339" customWidth="1"/>
    <col min="2600" max="2600" width="9.5703125" style="339" customWidth="1"/>
    <col min="2601" max="2601" width="9.28515625" style="339" customWidth="1"/>
    <col min="2602" max="2603" width="7.5703125" style="339" customWidth="1"/>
    <col min="2604" max="2604" width="8.140625" style="339" customWidth="1"/>
    <col min="2605" max="2605" width="8.7109375" style="339" customWidth="1"/>
    <col min="2606" max="2606" width="9.140625" style="339" customWidth="1"/>
    <col min="2607" max="2607" width="8.85546875" style="339" customWidth="1"/>
    <col min="2608" max="2608" width="6" style="339" customWidth="1"/>
    <col min="2609" max="2609" width="7.5703125" style="339" customWidth="1"/>
    <col min="2610" max="2610" width="8" style="339" customWidth="1"/>
    <col min="2611" max="2611" width="8.140625" style="339" customWidth="1"/>
    <col min="2612" max="2612" width="7" style="339" customWidth="1"/>
    <col min="2613" max="2613" width="7.5703125" style="339" customWidth="1"/>
    <col min="2614" max="2614" width="7.42578125" style="339" customWidth="1"/>
    <col min="2615" max="2615" width="7.28515625" style="339" customWidth="1"/>
    <col min="2616" max="2616" width="7" style="339" customWidth="1"/>
    <col min="2617" max="2617" width="7.5703125" style="339" customWidth="1"/>
    <col min="2618" max="2618" width="8.28515625" style="339" customWidth="1"/>
    <col min="2619" max="2619" width="7.5703125" style="339" customWidth="1"/>
    <col min="2620" max="2620" width="11.140625" style="339" customWidth="1"/>
    <col min="2621" max="2621" width="6.42578125" style="339" customWidth="1"/>
    <col min="2622" max="2622" width="7.5703125" style="339" customWidth="1"/>
    <col min="2623" max="2623" width="9" style="339" customWidth="1"/>
    <col min="2624" max="2624" width="8.42578125" style="339" bestFit="1" customWidth="1"/>
    <col min="2625" max="2625" width="9.140625" style="339" bestFit="1" customWidth="1"/>
    <col min="2626" max="2626" width="10.85546875" style="339" customWidth="1"/>
    <col min="2627" max="2627" width="6.7109375" style="339" customWidth="1"/>
    <col min="2628" max="2849" width="11.42578125" style="339"/>
    <col min="2850" max="2850" width="4" style="339" customWidth="1"/>
    <col min="2851" max="2851" width="43.7109375" style="339" customWidth="1"/>
    <col min="2852" max="2852" width="10.42578125" style="339" customWidth="1"/>
    <col min="2853" max="2853" width="8.42578125" style="339" customWidth="1"/>
    <col min="2854" max="2854" width="8.28515625" style="339" customWidth="1"/>
    <col min="2855" max="2855" width="10.140625" style="339" customWidth="1"/>
    <col min="2856" max="2856" width="9.5703125" style="339" customWidth="1"/>
    <col min="2857" max="2857" width="9.28515625" style="339" customWidth="1"/>
    <col min="2858" max="2859" width="7.5703125" style="339" customWidth="1"/>
    <col min="2860" max="2860" width="8.140625" style="339" customWidth="1"/>
    <col min="2861" max="2861" width="8.7109375" style="339" customWidth="1"/>
    <col min="2862" max="2862" width="9.140625" style="339" customWidth="1"/>
    <col min="2863" max="2863" width="8.85546875" style="339" customWidth="1"/>
    <col min="2864" max="2864" width="6" style="339" customWidth="1"/>
    <col min="2865" max="2865" width="7.5703125" style="339" customWidth="1"/>
    <col min="2866" max="2866" width="8" style="339" customWidth="1"/>
    <col min="2867" max="2867" width="8.140625" style="339" customWidth="1"/>
    <col min="2868" max="2868" width="7" style="339" customWidth="1"/>
    <col min="2869" max="2869" width="7.5703125" style="339" customWidth="1"/>
    <col min="2870" max="2870" width="7.42578125" style="339" customWidth="1"/>
    <col min="2871" max="2871" width="7.28515625" style="339" customWidth="1"/>
    <col min="2872" max="2872" width="7" style="339" customWidth="1"/>
    <col min="2873" max="2873" width="7.5703125" style="339" customWidth="1"/>
    <col min="2874" max="2874" width="8.28515625" style="339" customWidth="1"/>
    <col min="2875" max="2875" width="7.5703125" style="339" customWidth="1"/>
    <col min="2876" max="2876" width="11.140625" style="339" customWidth="1"/>
    <col min="2877" max="2877" width="6.42578125" style="339" customWidth="1"/>
    <col min="2878" max="2878" width="7.5703125" style="339" customWidth="1"/>
    <col min="2879" max="2879" width="9" style="339" customWidth="1"/>
    <col min="2880" max="2880" width="8.42578125" style="339" bestFit="1" customWidth="1"/>
    <col min="2881" max="2881" width="9.140625" style="339" bestFit="1" customWidth="1"/>
    <col min="2882" max="2882" width="10.85546875" style="339" customWidth="1"/>
    <col min="2883" max="2883" width="6.7109375" style="339" customWidth="1"/>
    <col min="2884" max="3105" width="11.42578125" style="339"/>
    <col min="3106" max="3106" width="4" style="339" customWidth="1"/>
    <col min="3107" max="3107" width="43.7109375" style="339" customWidth="1"/>
    <col min="3108" max="3108" width="10.42578125" style="339" customWidth="1"/>
    <col min="3109" max="3109" width="8.42578125" style="339" customWidth="1"/>
    <col min="3110" max="3110" width="8.28515625" style="339" customWidth="1"/>
    <col min="3111" max="3111" width="10.140625" style="339" customWidth="1"/>
    <col min="3112" max="3112" width="9.5703125" style="339" customWidth="1"/>
    <col min="3113" max="3113" width="9.28515625" style="339" customWidth="1"/>
    <col min="3114" max="3115" width="7.5703125" style="339" customWidth="1"/>
    <col min="3116" max="3116" width="8.140625" style="339" customWidth="1"/>
    <col min="3117" max="3117" width="8.7109375" style="339" customWidth="1"/>
    <col min="3118" max="3118" width="9.140625" style="339" customWidth="1"/>
    <col min="3119" max="3119" width="8.85546875" style="339" customWidth="1"/>
    <col min="3120" max="3120" width="6" style="339" customWidth="1"/>
    <col min="3121" max="3121" width="7.5703125" style="339" customWidth="1"/>
    <col min="3122" max="3122" width="8" style="339" customWidth="1"/>
    <col min="3123" max="3123" width="8.140625" style="339" customWidth="1"/>
    <col min="3124" max="3124" width="7" style="339" customWidth="1"/>
    <col min="3125" max="3125" width="7.5703125" style="339" customWidth="1"/>
    <col min="3126" max="3126" width="7.42578125" style="339" customWidth="1"/>
    <col min="3127" max="3127" width="7.28515625" style="339" customWidth="1"/>
    <col min="3128" max="3128" width="7" style="339" customWidth="1"/>
    <col min="3129" max="3129" width="7.5703125" style="339" customWidth="1"/>
    <col min="3130" max="3130" width="8.28515625" style="339" customWidth="1"/>
    <col min="3131" max="3131" width="7.5703125" style="339" customWidth="1"/>
    <col min="3132" max="3132" width="11.140625" style="339" customWidth="1"/>
    <col min="3133" max="3133" width="6.42578125" style="339" customWidth="1"/>
    <col min="3134" max="3134" width="7.5703125" style="339" customWidth="1"/>
    <col min="3135" max="3135" width="9" style="339" customWidth="1"/>
    <col min="3136" max="3136" width="8.42578125" style="339" bestFit="1" customWidth="1"/>
    <col min="3137" max="3137" width="9.140625" style="339" bestFit="1" customWidth="1"/>
    <col min="3138" max="3138" width="10.85546875" style="339" customWidth="1"/>
    <col min="3139" max="3139" width="6.7109375" style="339" customWidth="1"/>
    <col min="3140" max="3361" width="11.42578125" style="339"/>
    <col min="3362" max="3362" width="4" style="339" customWidth="1"/>
    <col min="3363" max="3363" width="43.7109375" style="339" customWidth="1"/>
    <col min="3364" max="3364" width="10.42578125" style="339" customWidth="1"/>
    <col min="3365" max="3365" width="8.42578125" style="339" customWidth="1"/>
    <col min="3366" max="3366" width="8.28515625" style="339" customWidth="1"/>
    <col min="3367" max="3367" width="10.140625" style="339" customWidth="1"/>
    <col min="3368" max="3368" width="9.5703125" style="339" customWidth="1"/>
    <col min="3369" max="3369" width="9.28515625" style="339" customWidth="1"/>
    <col min="3370" max="3371" width="7.5703125" style="339" customWidth="1"/>
    <col min="3372" max="3372" width="8.140625" style="339" customWidth="1"/>
    <col min="3373" max="3373" width="8.7109375" style="339" customWidth="1"/>
    <col min="3374" max="3374" width="9.140625" style="339" customWidth="1"/>
    <col min="3375" max="3375" width="8.85546875" style="339" customWidth="1"/>
    <col min="3376" max="3376" width="6" style="339" customWidth="1"/>
    <col min="3377" max="3377" width="7.5703125" style="339" customWidth="1"/>
    <col min="3378" max="3378" width="8" style="339" customWidth="1"/>
    <col min="3379" max="3379" width="8.140625" style="339" customWidth="1"/>
    <col min="3380" max="3380" width="7" style="339" customWidth="1"/>
    <col min="3381" max="3381" width="7.5703125" style="339" customWidth="1"/>
    <col min="3382" max="3382" width="7.42578125" style="339" customWidth="1"/>
    <col min="3383" max="3383" width="7.28515625" style="339" customWidth="1"/>
    <col min="3384" max="3384" width="7" style="339" customWidth="1"/>
    <col min="3385" max="3385" width="7.5703125" style="339" customWidth="1"/>
    <col min="3386" max="3386" width="8.28515625" style="339" customWidth="1"/>
    <col min="3387" max="3387" width="7.5703125" style="339" customWidth="1"/>
    <col min="3388" max="3388" width="11.140625" style="339" customWidth="1"/>
    <col min="3389" max="3389" width="6.42578125" style="339" customWidth="1"/>
    <col min="3390" max="3390" width="7.5703125" style="339" customWidth="1"/>
    <col min="3391" max="3391" width="9" style="339" customWidth="1"/>
    <col min="3392" max="3392" width="8.42578125" style="339" bestFit="1" customWidth="1"/>
    <col min="3393" max="3393" width="9.140625" style="339" bestFit="1" customWidth="1"/>
    <col min="3394" max="3394" width="10.85546875" style="339" customWidth="1"/>
    <col min="3395" max="3395" width="6.7109375" style="339" customWidth="1"/>
    <col min="3396" max="3617" width="11.42578125" style="339"/>
    <col min="3618" max="3618" width="4" style="339" customWidth="1"/>
    <col min="3619" max="3619" width="43.7109375" style="339" customWidth="1"/>
    <col min="3620" max="3620" width="10.42578125" style="339" customWidth="1"/>
    <col min="3621" max="3621" width="8.42578125" style="339" customWidth="1"/>
    <col min="3622" max="3622" width="8.28515625" style="339" customWidth="1"/>
    <col min="3623" max="3623" width="10.140625" style="339" customWidth="1"/>
    <col min="3624" max="3624" width="9.5703125" style="339" customWidth="1"/>
    <col min="3625" max="3625" width="9.28515625" style="339" customWidth="1"/>
    <col min="3626" max="3627" width="7.5703125" style="339" customWidth="1"/>
    <col min="3628" max="3628" width="8.140625" style="339" customWidth="1"/>
    <col min="3629" max="3629" width="8.7109375" style="339" customWidth="1"/>
    <col min="3630" max="3630" width="9.140625" style="339" customWidth="1"/>
    <col min="3631" max="3631" width="8.85546875" style="339" customWidth="1"/>
    <col min="3632" max="3632" width="6" style="339" customWidth="1"/>
    <col min="3633" max="3633" width="7.5703125" style="339" customWidth="1"/>
    <col min="3634" max="3634" width="8" style="339" customWidth="1"/>
    <col min="3635" max="3635" width="8.140625" style="339" customWidth="1"/>
    <col min="3636" max="3636" width="7" style="339" customWidth="1"/>
    <col min="3637" max="3637" width="7.5703125" style="339" customWidth="1"/>
    <col min="3638" max="3638" width="7.42578125" style="339" customWidth="1"/>
    <col min="3639" max="3639" width="7.28515625" style="339" customWidth="1"/>
    <col min="3640" max="3640" width="7" style="339" customWidth="1"/>
    <col min="3641" max="3641" width="7.5703125" style="339" customWidth="1"/>
    <col min="3642" max="3642" width="8.28515625" style="339" customWidth="1"/>
    <col min="3643" max="3643" width="7.5703125" style="339" customWidth="1"/>
    <col min="3644" max="3644" width="11.140625" style="339" customWidth="1"/>
    <col min="3645" max="3645" width="6.42578125" style="339" customWidth="1"/>
    <col min="3646" max="3646" width="7.5703125" style="339" customWidth="1"/>
    <col min="3647" max="3647" width="9" style="339" customWidth="1"/>
    <col min="3648" max="3648" width="8.42578125" style="339" bestFit="1" customWidth="1"/>
    <col min="3649" max="3649" width="9.140625" style="339" bestFit="1" customWidth="1"/>
    <col min="3650" max="3650" width="10.85546875" style="339" customWidth="1"/>
    <col min="3651" max="3651" width="6.7109375" style="339" customWidth="1"/>
    <col min="3652" max="3873" width="11.42578125" style="339"/>
    <col min="3874" max="3874" width="4" style="339" customWidth="1"/>
    <col min="3875" max="3875" width="43.7109375" style="339" customWidth="1"/>
    <col min="3876" max="3876" width="10.42578125" style="339" customWidth="1"/>
    <col min="3877" max="3877" width="8.42578125" style="339" customWidth="1"/>
    <col min="3878" max="3878" width="8.28515625" style="339" customWidth="1"/>
    <col min="3879" max="3879" width="10.140625" style="339" customWidth="1"/>
    <col min="3880" max="3880" width="9.5703125" style="339" customWidth="1"/>
    <col min="3881" max="3881" width="9.28515625" style="339" customWidth="1"/>
    <col min="3882" max="3883" width="7.5703125" style="339" customWidth="1"/>
    <col min="3884" max="3884" width="8.140625" style="339" customWidth="1"/>
    <col min="3885" max="3885" width="8.7109375" style="339" customWidth="1"/>
    <col min="3886" max="3886" width="9.140625" style="339" customWidth="1"/>
    <col min="3887" max="3887" width="8.85546875" style="339" customWidth="1"/>
    <col min="3888" max="3888" width="6" style="339" customWidth="1"/>
    <col min="3889" max="3889" width="7.5703125" style="339" customWidth="1"/>
    <col min="3890" max="3890" width="8" style="339" customWidth="1"/>
    <col min="3891" max="3891" width="8.140625" style="339" customWidth="1"/>
    <col min="3892" max="3892" width="7" style="339" customWidth="1"/>
    <col min="3893" max="3893" width="7.5703125" style="339" customWidth="1"/>
    <col min="3894" max="3894" width="7.42578125" style="339" customWidth="1"/>
    <col min="3895" max="3895" width="7.28515625" style="339" customWidth="1"/>
    <col min="3896" max="3896" width="7" style="339" customWidth="1"/>
    <col min="3897" max="3897" width="7.5703125" style="339" customWidth="1"/>
    <col min="3898" max="3898" width="8.28515625" style="339" customWidth="1"/>
    <col min="3899" max="3899" width="7.5703125" style="339" customWidth="1"/>
    <col min="3900" max="3900" width="11.140625" style="339" customWidth="1"/>
    <col min="3901" max="3901" width="6.42578125" style="339" customWidth="1"/>
    <col min="3902" max="3902" width="7.5703125" style="339" customWidth="1"/>
    <col min="3903" max="3903" width="9" style="339" customWidth="1"/>
    <col min="3904" max="3904" width="8.42578125" style="339" bestFit="1" customWidth="1"/>
    <col min="3905" max="3905" width="9.140625" style="339" bestFit="1" customWidth="1"/>
    <col min="3906" max="3906" width="10.85546875" style="339" customWidth="1"/>
    <col min="3907" max="3907" width="6.7109375" style="339" customWidth="1"/>
    <col min="3908" max="4129" width="11.42578125" style="339"/>
    <col min="4130" max="4130" width="4" style="339" customWidth="1"/>
    <col min="4131" max="4131" width="43.7109375" style="339" customWidth="1"/>
    <col min="4132" max="4132" width="10.42578125" style="339" customWidth="1"/>
    <col min="4133" max="4133" width="8.42578125" style="339" customWidth="1"/>
    <col min="4134" max="4134" width="8.28515625" style="339" customWidth="1"/>
    <col min="4135" max="4135" width="10.140625" style="339" customWidth="1"/>
    <col min="4136" max="4136" width="9.5703125" style="339" customWidth="1"/>
    <col min="4137" max="4137" width="9.28515625" style="339" customWidth="1"/>
    <col min="4138" max="4139" width="7.5703125" style="339" customWidth="1"/>
    <col min="4140" max="4140" width="8.140625" style="339" customWidth="1"/>
    <col min="4141" max="4141" width="8.7109375" style="339" customWidth="1"/>
    <col min="4142" max="4142" width="9.140625" style="339" customWidth="1"/>
    <col min="4143" max="4143" width="8.85546875" style="339" customWidth="1"/>
    <col min="4144" max="4144" width="6" style="339" customWidth="1"/>
    <col min="4145" max="4145" width="7.5703125" style="339" customWidth="1"/>
    <col min="4146" max="4146" width="8" style="339" customWidth="1"/>
    <col min="4147" max="4147" width="8.140625" style="339" customWidth="1"/>
    <col min="4148" max="4148" width="7" style="339" customWidth="1"/>
    <col min="4149" max="4149" width="7.5703125" style="339" customWidth="1"/>
    <col min="4150" max="4150" width="7.42578125" style="339" customWidth="1"/>
    <col min="4151" max="4151" width="7.28515625" style="339" customWidth="1"/>
    <col min="4152" max="4152" width="7" style="339" customWidth="1"/>
    <col min="4153" max="4153" width="7.5703125" style="339" customWidth="1"/>
    <col min="4154" max="4154" width="8.28515625" style="339" customWidth="1"/>
    <col min="4155" max="4155" width="7.5703125" style="339" customWidth="1"/>
    <col min="4156" max="4156" width="11.140625" style="339" customWidth="1"/>
    <col min="4157" max="4157" width="6.42578125" style="339" customWidth="1"/>
    <col min="4158" max="4158" width="7.5703125" style="339" customWidth="1"/>
    <col min="4159" max="4159" width="9" style="339" customWidth="1"/>
    <col min="4160" max="4160" width="8.42578125" style="339" bestFit="1" customWidth="1"/>
    <col min="4161" max="4161" width="9.140625" style="339" bestFit="1" customWidth="1"/>
    <col min="4162" max="4162" width="10.85546875" style="339" customWidth="1"/>
    <col min="4163" max="4163" width="6.7109375" style="339" customWidth="1"/>
    <col min="4164" max="4385" width="11.42578125" style="339"/>
    <col min="4386" max="4386" width="4" style="339" customWidth="1"/>
    <col min="4387" max="4387" width="43.7109375" style="339" customWidth="1"/>
    <col min="4388" max="4388" width="10.42578125" style="339" customWidth="1"/>
    <col min="4389" max="4389" width="8.42578125" style="339" customWidth="1"/>
    <col min="4390" max="4390" width="8.28515625" style="339" customWidth="1"/>
    <col min="4391" max="4391" width="10.140625" style="339" customWidth="1"/>
    <col min="4392" max="4392" width="9.5703125" style="339" customWidth="1"/>
    <col min="4393" max="4393" width="9.28515625" style="339" customWidth="1"/>
    <col min="4394" max="4395" width="7.5703125" style="339" customWidth="1"/>
    <col min="4396" max="4396" width="8.140625" style="339" customWidth="1"/>
    <col min="4397" max="4397" width="8.7109375" style="339" customWidth="1"/>
    <col min="4398" max="4398" width="9.140625" style="339" customWidth="1"/>
    <col min="4399" max="4399" width="8.85546875" style="339" customWidth="1"/>
    <col min="4400" max="4400" width="6" style="339" customWidth="1"/>
    <col min="4401" max="4401" width="7.5703125" style="339" customWidth="1"/>
    <col min="4402" max="4402" width="8" style="339" customWidth="1"/>
    <col min="4403" max="4403" width="8.140625" style="339" customWidth="1"/>
    <col min="4404" max="4404" width="7" style="339" customWidth="1"/>
    <col min="4405" max="4405" width="7.5703125" style="339" customWidth="1"/>
    <col min="4406" max="4406" width="7.42578125" style="339" customWidth="1"/>
    <col min="4407" max="4407" width="7.28515625" style="339" customWidth="1"/>
    <col min="4408" max="4408" width="7" style="339" customWidth="1"/>
    <col min="4409" max="4409" width="7.5703125" style="339" customWidth="1"/>
    <col min="4410" max="4410" width="8.28515625" style="339" customWidth="1"/>
    <col min="4411" max="4411" width="7.5703125" style="339" customWidth="1"/>
    <col min="4412" max="4412" width="11.140625" style="339" customWidth="1"/>
    <col min="4413" max="4413" width="6.42578125" style="339" customWidth="1"/>
    <col min="4414" max="4414" width="7.5703125" style="339" customWidth="1"/>
    <col min="4415" max="4415" width="9" style="339" customWidth="1"/>
    <col min="4416" max="4416" width="8.42578125" style="339" bestFit="1" customWidth="1"/>
    <col min="4417" max="4417" width="9.140625" style="339" bestFit="1" customWidth="1"/>
    <col min="4418" max="4418" width="10.85546875" style="339" customWidth="1"/>
    <col min="4419" max="4419" width="6.7109375" style="339" customWidth="1"/>
    <col min="4420" max="4641" width="11.42578125" style="339"/>
    <col min="4642" max="4642" width="4" style="339" customWidth="1"/>
    <col min="4643" max="4643" width="43.7109375" style="339" customWidth="1"/>
    <col min="4644" max="4644" width="10.42578125" style="339" customWidth="1"/>
    <col min="4645" max="4645" width="8.42578125" style="339" customWidth="1"/>
    <col min="4646" max="4646" width="8.28515625" style="339" customWidth="1"/>
    <col min="4647" max="4647" width="10.140625" style="339" customWidth="1"/>
    <col min="4648" max="4648" width="9.5703125" style="339" customWidth="1"/>
    <col min="4649" max="4649" width="9.28515625" style="339" customWidth="1"/>
    <col min="4650" max="4651" width="7.5703125" style="339" customWidth="1"/>
    <col min="4652" max="4652" width="8.140625" style="339" customWidth="1"/>
    <col min="4653" max="4653" width="8.7109375" style="339" customWidth="1"/>
    <col min="4654" max="4654" width="9.140625" style="339" customWidth="1"/>
    <col min="4655" max="4655" width="8.85546875" style="339" customWidth="1"/>
    <col min="4656" max="4656" width="6" style="339" customWidth="1"/>
    <col min="4657" max="4657" width="7.5703125" style="339" customWidth="1"/>
    <col min="4658" max="4658" width="8" style="339" customWidth="1"/>
    <col min="4659" max="4659" width="8.140625" style="339" customWidth="1"/>
    <col min="4660" max="4660" width="7" style="339" customWidth="1"/>
    <col min="4661" max="4661" width="7.5703125" style="339" customWidth="1"/>
    <col min="4662" max="4662" width="7.42578125" style="339" customWidth="1"/>
    <col min="4663" max="4663" width="7.28515625" style="339" customWidth="1"/>
    <col min="4664" max="4664" width="7" style="339" customWidth="1"/>
    <col min="4665" max="4665" width="7.5703125" style="339" customWidth="1"/>
    <col min="4666" max="4666" width="8.28515625" style="339" customWidth="1"/>
    <col min="4667" max="4667" width="7.5703125" style="339" customWidth="1"/>
    <col min="4668" max="4668" width="11.140625" style="339" customWidth="1"/>
    <col min="4669" max="4669" width="6.42578125" style="339" customWidth="1"/>
    <col min="4670" max="4670" width="7.5703125" style="339" customWidth="1"/>
    <col min="4671" max="4671" width="9" style="339" customWidth="1"/>
    <col min="4672" max="4672" width="8.42578125" style="339" bestFit="1" customWidth="1"/>
    <col min="4673" max="4673" width="9.140625" style="339" bestFit="1" customWidth="1"/>
    <col min="4674" max="4674" width="10.85546875" style="339" customWidth="1"/>
    <col min="4675" max="4675" width="6.7109375" style="339" customWidth="1"/>
    <col min="4676" max="4897" width="11.42578125" style="339"/>
    <col min="4898" max="4898" width="4" style="339" customWidth="1"/>
    <col min="4899" max="4899" width="43.7109375" style="339" customWidth="1"/>
    <col min="4900" max="4900" width="10.42578125" style="339" customWidth="1"/>
    <col min="4901" max="4901" width="8.42578125" style="339" customWidth="1"/>
    <col min="4902" max="4902" width="8.28515625" style="339" customWidth="1"/>
    <col min="4903" max="4903" width="10.140625" style="339" customWidth="1"/>
    <col min="4904" max="4904" width="9.5703125" style="339" customWidth="1"/>
    <col min="4905" max="4905" width="9.28515625" style="339" customWidth="1"/>
    <col min="4906" max="4907" width="7.5703125" style="339" customWidth="1"/>
    <col min="4908" max="4908" width="8.140625" style="339" customWidth="1"/>
    <col min="4909" max="4909" width="8.7109375" style="339" customWidth="1"/>
    <col min="4910" max="4910" width="9.140625" style="339" customWidth="1"/>
    <col min="4911" max="4911" width="8.85546875" style="339" customWidth="1"/>
    <col min="4912" max="4912" width="6" style="339" customWidth="1"/>
    <col min="4913" max="4913" width="7.5703125" style="339" customWidth="1"/>
    <col min="4914" max="4914" width="8" style="339" customWidth="1"/>
    <col min="4915" max="4915" width="8.140625" style="339" customWidth="1"/>
    <col min="4916" max="4916" width="7" style="339" customWidth="1"/>
    <col min="4917" max="4917" width="7.5703125" style="339" customWidth="1"/>
    <col min="4918" max="4918" width="7.42578125" style="339" customWidth="1"/>
    <col min="4919" max="4919" width="7.28515625" style="339" customWidth="1"/>
    <col min="4920" max="4920" width="7" style="339" customWidth="1"/>
    <col min="4921" max="4921" width="7.5703125" style="339" customWidth="1"/>
    <col min="4922" max="4922" width="8.28515625" style="339" customWidth="1"/>
    <col min="4923" max="4923" width="7.5703125" style="339" customWidth="1"/>
    <col min="4924" max="4924" width="11.140625" style="339" customWidth="1"/>
    <col min="4925" max="4925" width="6.42578125" style="339" customWidth="1"/>
    <col min="4926" max="4926" width="7.5703125" style="339" customWidth="1"/>
    <col min="4927" max="4927" width="9" style="339" customWidth="1"/>
    <col min="4928" max="4928" width="8.42578125" style="339" bestFit="1" customWidth="1"/>
    <col min="4929" max="4929" width="9.140625" style="339" bestFit="1" customWidth="1"/>
    <col min="4930" max="4930" width="10.85546875" style="339" customWidth="1"/>
    <col min="4931" max="4931" width="6.7109375" style="339" customWidth="1"/>
    <col min="4932" max="5153" width="11.42578125" style="339"/>
    <col min="5154" max="5154" width="4" style="339" customWidth="1"/>
    <col min="5155" max="5155" width="43.7109375" style="339" customWidth="1"/>
    <col min="5156" max="5156" width="10.42578125" style="339" customWidth="1"/>
    <col min="5157" max="5157" width="8.42578125" style="339" customWidth="1"/>
    <col min="5158" max="5158" width="8.28515625" style="339" customWidth="1"/>
    <col min="5159" max="5159" width="10.140625" style="339" customWidth="1"/>
    <col min="5160" max="5160" width="9.5703125" style="339" customWidth="1"/>
    <col min="5161" max="5161" width="9.28515625" style="339" customWidth="1"/>
    <col min="5162" max="5163" width="7.5703125" style="339" customWidth="1"/>
    <col min="5164" max="5164" width="8.140625" style="339" customWidth="1"/>
    <col min="5165" max="5165" width="8.7109375" style="339" customWidth="1"/>
    <col min="5166" max="5166" width="9.140625" style="339" customWidth="1"/>
    <col min="5167" max="5167" width="8.85546875" style="339" customWidth="1"/>
    <col min="5168" max="5168" width="6" style="339" customWidth="1"/>
    <col min="5169" max="5169" width="7.5703125" style="339" customWidth="1"/>
    <col min="5170" max="5170" width="8" style="339" customWidth="1"/>
    <col min="5171" max="5171" width="8.140625" style="339" customWidth="1"/>
    <col min="5172" max="5172" width="7" style="339" customWidth="1"/>
    <col min="5173" max="5173" width="7.5703125" style="339" customWidth="1"/>
    <col min="5174" max="5174" width="7.42578125" style="339" customWidth="1"/>
    <col min="5175" max="5175" width="7.28515625" style="339" customWidth="1"/>
    <col min="5176" max="5176" width="7" style="339" customWidth="1"/>
    <col min="5177" max="5177" width="7.5703125" style="339" customWidth="1"/>
    <col min="5178" max="5178" width="8.28515625" style="339" customWidth="1"/>
    <col min="5179" max="5179" width="7.5703125" style="339" customWidth="1"/>
    <col min="5180" max="5180" width="11.140625" style="339" customWidth="1"/>
    <col min="5181" max="5181" width="6.42578125" style="339" customWidth="1"/>
    <col min="5182" max="5182" width="7.5703125" style="339" customWidth="1"/>
    <col min="5183" max="5183" width="9" style="339" customWidth="1"/>
    <col min="5184" max="5184" width="8.42578125" style="339" bestFit="1" customWidth="1"/>
    <col min="5185" max="5185" width="9.140625" style="339" bestFit="1" customWidth="1"/>
    <col min="5186" max="5186" width="10.85546875" style="339" customWidth="1"/>
    <col min="5187" max="5187" width="6.7109375" style="339" customWidth="1"/>
    <col min="5188" max="5409" width="11.42578125" style="339"/>
    <col min="5410" max="5410" width="4" style="339" customWidth="1"/>
    <col min="5411" max="5411" width="43.7109375" style="339" customWidth="1"/>
    <col min="5412" max="5412" width="10.42578125" style="339" customWidth="1"/>
    <col min="5413" max="5413" width="8.42578125" style="339" customWidth="1"/>
    <col min="5414" max="5414" width="8.28515625" style="339" customWidth="1"/>
    <col min="5415" max="5415" width="10.140625" style="339" customWidth="1"/>
    <col min="5416" max="5416" width="9.5703125" style="339" customWidth="1"/>
    <col min="5417" max="5417" width="9.28515625" style="339" customWidth="1"/>
    <col min="5418" max="5419" width="7.5703125" style="339" customWidth="1"/>
    <col min="5420" max="5420" width="8.140625" style="339" customWidth="1"/>
    <col min="5421" max="5421" width="8.7109375" style="339" customWidth="1"/>
    <col min="5422" max="5422" width="9.140625" style="339" customWidth="1"/>
    <col min="5423" max="5423" width="8.85546875" style="339" customWidth="1"/>
    <col min="5424" max="5424" width="6" style="339" customWidth="1"/>
    <col min="5425" max="5425" width="7.5703125" style="339" customWidth="1"/>
    <col min="5426" max="5426" width="8" style="339" customWidth="1"/>
    <col min="5427" max="5427" width="8.140625" style="339" customWidth="1"/>
    <col min="5428" max="5428" width="7" style="339" customWidth="1"/>
    <col min="5429" max="5429" width="7.5703125" style="339" customWidth="1"/>
    <col min="5430" max="5430" width="7.42578125" style="339" customWidth="1"/>
    <col min="5431" max="5431" width="7.28515625" style="339" customWidth="1"/>
    <col min="5432" max="5432" width="7" style="339" customWidth="1"/>
    <col min="5433" max="5433" width="7.5703125" style="339" customWidth="1"/>
    <col min="5434" max="5434" width="8.28515625" style="339" customWidth="1"/>
    <col min="5435" max="5435" width="7.5703125" style="339" customWidth="1"/>
    <col min="5436" max="5436" width="11.140625" style="339" customWidth="1"/>
    <col min="5437" max="5437" width="6.42578125" style="339" customWidth="1"/>
    <col min="5438" max="5438" width="7.5703125" style="339" customWidth="1"/>
    <col min="5439" max="5439" width="9" style="339" customWidth="1"/>
    <col min="5440" max="5440" width="8.42578125" style="339" bestFit="1" customWidth="1"/>
    <col min="5441" max="5441" width="9.140625" style="339" bestFit="1" customWidth="1"/>
    <col min="5442" max="5442" width="10.85546875" style="339" customWidth="1"/>
    <col min="5443" max="5443" width="6.7109375" style="339" customWidth="1"/>
    <col min="5444" max="5665" width="11.42578125" style="339"/>
    <col min="5666" max="5666" width="4" style="339" customWidth="1"/>
    <col min="5667" max="5667" width="43.7109375" style="339" customWidth="1"/>
    <col min="5668" max="5668" width="10.42578125" style="339" customWidth="1"/>
    <col min="5669" max="5669" width="8.42578125" style="339" customWidth="1"/>
    <col min="5670" max="5670" width="8.28515625" style="339" customWidth="1"/>
    <col min="5671" max="5671" width="10.140625" style="339" customWidth="1"/>
    <col min="5672" max="5672" width="9.5703125" style="339" customWidth="1"/>
    <col min="5673" max="5673" width="9.28515625" style="339" customWidth="1"/>
    <col min="5674" max="5675" width="7.5703125" style="339" customWidth="1"/>
    <col min="5676" max="5676" width="8.140625" style="339" customWidth="1"/>
    <col min="5677" max="5677" width="8.7109375" style="339" customWidth="1"/>
    <col min="5678" max="5678" width="9.140625" style="339" customWidth="1"/>
    <col min="5679" max="5679" width="8.85546875" style="339" customWidth="1"/>
    <col min="5680" max="5680" width="6" style="339" customWidth="1"/>
    <col min="5681" max="5681" width="7.5703125" style="339" customWidth="1"/>
    <col min="5682" max="5682" width="8" style="339" customWidth="1"/>
    <col min="5683" max="5683" width="8.140625" style="339" customWidth="1"/>
    <col min="5684" max="5684" width="7" style="339" customWidth="1"/>
    <col min="5685" max="5685" width="7.5703125" style="339" customWidth="1"/>
    <col min="5686" max="5686" width="7.42578125" style="339" customWidth="1"/>
    <col min="5687" max="5687" width="7.28515625" style="339" customWidth="1"/>
    <col min="5688" max="5688" width="7" style="339" customWidth="1"/>
    <col min="5689" max="5689" width="7.5703125" style="339" customWidth="1"/>
    <col min="5690" max="5690" width="8.28515625" style="339" customWidth="1"/>
    <col min="5691" max="5691" width="7.5703125" style="339" customWidth="1"/>
    <col min="5692" max="5692" width="11.140625" style="339" customWidth="1"/>
    <col min="5693" max="5693" width="6.42578125" style="339" customWidth="1"/>
    <col min="5694" max="5694" width="7.5703125" style="339" customWidth="1"/>
    <col min="5695" max="5695" width="9" style="339" customWidth="1"/>
    <col min="5696" max="5696" width="8.42578125" style="339" bestFit="1" customWidth="1"/>
    <col min="5697" max="5697" width="9.140625" style="339" bestFit="1" customWidth="1"/>
    <col min="5698" max="5698" width="10.85546875" style="339" customWidth="1"/>
    <col min="5699" max="5699" width="6.7109375" style="339" customWidth="1"/>
    <col min="5700" max="5921" width="11.42578125" style="339"/>
    <col min="5922" max="5922" width="4" style="339" customWidth="1"/>
    <col min="5923" max="5923" width="43.7109375" style="339" customWidth="1"/>
    <col min="5924" max="5924" width="10.42578125" style="339" customWidth="1"/>
    <col min="5925" max="5925" width="8.42578125" style="339" customWidth="1"/>
    <col min="5926" max="5926" width="8.28515625" style="339" customWidth="1"/>
    <col min="5927" max="5927" width="10.140625" style="339" customWidth="1"/>
    <col min="5928" max="5928" width="9.5703125" style="339" customWidth="1"/>
    <col min="5929" max="5929" width="9.28515625" style="339" customWidth="1"/>
    <col min="5930" max="5931" width="7.5703125" style="339" customWidth="1"/>
    <col min="5932" max="5932" width="8.140625" style="339" customWidth="1"/>
    <col min="5933" max="5933" width="8.7109375" style="339" customWidth="1"/>
    <col min="5934" max="5934" width="9.140625" style="339" customWidth="1"/>
    <col min="5935" max="5935" width="8.85546875" style="339" customWidth="1"/>
    <col min="5936" max="5936" width="6" style="339" customWidth="1"/>
    <col min="5937" max="5937" width="7.5703125" style="339" customWidth="1"/>
    <col min="5938" max="5938" width="8" style="339" customWidth="1"/>
    <col min="5939" max="5939" width="8.140625" style="339" customWidth="1"/>
    <col min="5940" max="5940" width="7" style="339" customWidth="1"/>
    <col min="5941" max="5941" width="7.5703125" style="339" customWidth="1"/>
    <col min="5942" max="5942" width="7.42578125" style="339" customWidth="1"/>
    <col min="5943" max="5943" width="7.28515625" style="339" customWidth="1"/>
    <col min="5944" max="5944" width="7" style="339" customWidth="1"/>
    <col min="5945" max="5945" width="7.5703125" style="339" customWidth="1"/>
    <col min="5946" max="5946" width="8.28515625" style="339" customWidth="1"/>
    <col min="5947" max="5947" width="7.5703125" style="339" customWidth="1"/>
    <col min="5948" max="5948" width="11.140625" style="339" customWidth="1"/>
    <col min="5949" max="5949" width="6.42578125" style="339" customWidth="1"/>
    <col min="5950" max="5950" width="7.5703125" style="339" customWidth="1"/>
    <col min="5951" max="5951" width="9" style="339" customWidth="1"/>
    <col min="5952" max="5952" width="8.42578125" style="339" bestFit="1" customWidth="1"/>
    <col min="5953" max="5953" width="9.140625" style="339" bestFit="1" customWidth="1"/>
    <col min="5954" max="5954" width="10.85546875" style="339" customWidth="1"/>
    <col min="5955" max="5955" width="6.7109375" style="339" customWidth="1"/>
    <col min="5956" max="6177" width="11.42578125" style="339"/>
    <col min="6178" max="6178" width="4" style="339" customWidth="1"/>
    <col min="6179" max="6179" width="43.7109375" style="339" customWidth="1"/>
    <col min="6180" max="6180" width="10.42578125" style="339" customWidth="1"/>
    <col min="6181" max="6181" width="8.42578125" style="339" customWidth="1"/>
    <col min="6182" max="6182" width="8.28515625" style="339" customWidth="1"/>
    <col min="6183" max="6183" width="10.140625" style="339" customWidth="1"/>
    <col min="6184" max="6184" width="9.5703125" style="339" customWidth="1"/>
    <col min="6185" max="6185" width="9.28515625" style="339" customWidth="1"/>
    <col min="6186" max="6187" width="7.5703125" style="339" customWidth="1"/>
    <col min="6188" max="6188" width="8.140625" style="339" customWidth="1"/>
    <col min="6189" max="6189" width="8.7109375" style="339" customWidth="1"/>
    <col min="6190" max="6190" width="9.140625" style="339" customWidth="1"/>
    <col min="6191" max="6191" width="8.85546875" style="339" customWidth="1"/>
    <col min="6192" max="6192" width="6" style="339" customWidth="1"/>
    <col min="6193" max="6193" width="7.5703125" style="339" customWidth="1"/>
    <col min="6194" max="6194" width="8" style="339" customWidth="1"/>
    <col min="6195" max="6195" width="8.140625" style="339" customWidth="1"/>
    <col min="6196" max="6196" width="7" style="339" customWidth="1"/>
    <col min="6197" max="6197" width="7.5703125" style="339" customWidth="1"/>
    <col min="6198" max="6198" width="7.42578125" style="339" customWidth="1"/>
    <col min="6199" max="6199" width="7.28515625" style="339" customWidth="1"/>
    <col min="6200" max="6200" width="7" style="339" customWidth="1"/>
    <col min="6201" max="6201" width="7.5703125" style="339" customWidth="1"/>
    <col min="6202" max="6202" width="8.28515625" style="339" customWidth="1"/>
    <col min="6203" max="6203" width="7.5703125" style="339" customWidth="1"/>
    <col min="6204" max="6204" width="11.140625" style="339" customWidth="1"/>
    <col min="6205" max="6205" width="6.42578125" style="339" customWidth="1"/>
    <col min="6206" max="6206" width="7.5703125" style="339" customWidth="1"/>
    <col min="6207" max="6207" width="9" style="339" customWidth="1"/>
    <col min="6208" max="6208" width="8.42578125" style="339" bestFit="1" customWidth="1"/>
    <col min="6209" max="6209" width="9.140625" style="339" bestFit="1" customWidth="1"/>
    <col min="6210" max="6210" width="10.85546875" style="339" customWidth="1"/>
    <col min="6211" max="6211" width="6.7109375" style="339" customWidth="1"/>
    <col min="6212" max="6433" width="11.42578125" style="339"/>
    <col min="6434" max="6434" width="4" style="339" customWidth="1"/>
    <col min="6435" max="6435" width="43.7109375" style="339" customWidth="1"/>
    <col min="6436" max="6436" width="10.42578125" style="339" customWidth="1"/>
    <col min="6437" max="6437" width="8.42578125" style="339" customWidth="1"/>
    <col min="6438" max="6438" width="8.28515625" style="339" customWidth="1"/>
    <col min="6439" max="6439" width="10.140625" style="339" customWidth="1"/>
    <col min="6440" max="6440" width="9.5703125" style="339" customWidth="1"/>
    <col min="6441" max="6441" width="9.28515625" style="339" customWidth="1"/>
    <col min="6442" max="6443" width="7.5703125" style="339" customWidth="1"/>
    <col min="6444" max="6444" width="8.140625" style="339" customWidth="1"/>
    <col min="6445" max="6445" width="8.7109375" style="339" customWidth="1"/>
    <col min="6446" max="6446" width="9.140625" style="339" customWidth="1"/>
    <col min="6447" max="6447" width="8.85546875" style="339" customWidth="1"/>
    <col min="6448" max="6448" width="6" style="339" customWidth="1"/>
    <col min="6449" max="6449" width="7.5703125" style="339" customWidth="1"/>
    <col min="6450" max="6450" width="8" style="339" customWidth="1"/>
    <col min="6451" max="6451" width="8.140625" style="339" customWidth="1"/>
    <col min="6452" max="6452" width="7" style="339" customWidth="1"/>
    <col min="6453" max="6453" width="7.5703125" style="339" customWidth="1"/>
    <col min="6454" max="6454" width="7.42578125" style="339" customWidth="1"/>
    <col min="6455" max="6455" width="7.28515625" style="339" customWidth="1"/>
    <col min="6456" max="6456" width="7" style="339" customWidth="1"/>
    <col min="6457" max="6457" width="7.5703125" style="339" customWidth="1"/>
    <col min="6458" max="6458" width="8.28515625" style="339" customWidth="1"/>
    <col min="6459" max="6459" width="7.5703125" style="339" customWidth="1"/>
    <col min="6460" max="6460" width="11.140625" style="339" customWidth="1"/>
    <col min="6461" max="6461" width="6.42578125" style="339" customWidth="1"/>
    <col min="6462" max="6462" width="7.5703125" style="339" customWidth="1"/>
    <col min="6463" max="6463" width="9" style="339" customWidth="1"/>
    <col min="6464" max="6464" width="8.42578125" style="339" bestFit="1" customWidth="1"/>
    <col min="6465" max="6465" width="9.140625" style="339" bestFit="1" customWidth="1"/>
    <col min="6466" max="6466" width="10.85546875" style="339" customWidth="1"/>
    <col min="6467" max="6467" width="6.7109375" style="339" customWidth="1"/>
    <col min="6468" max="6689" width="11.42578125" style="339"/>
    <col min="6690" max="6690" width="4" style="339" customWidth="1"/>
    <col min="6691" max="6691" width="43.7109375" style="339" customWidth="1"/>
    <col min="6692" max="6692" width="10.42578125" style="339" customWidth="1"/>
    <col min="6693" max="6693" width="8.42578125" style="339" customWidth="1"/>
    <col min="6694" max="6694" width="8.28515625" style="339" customWidth="1"/>
    <col min="6695" max="6695" width="10.140625" style="339" customWidth="1"/>
    <col min="6696" max="6696" width="9.5703125" style="339" customWidth="1"/>
    <col min="6697" max="6697" width="9.28515625" style="339" customWidth="1"/>
    <col min="6698" max="6699" width="7.5703125" style="339" customWidth="1"/>
    <col min="6700" max="6700" width="8.140625" style="339" customWidth="1"/>
    <col min="6701" max="6701" width="8.7109375" style="339" customWidth="1"/>
    <col min="6702" max="6702" width="9.140625" style="339" customWidth="1"/>
    <col min="6703" max="6703" width="8.85546875" style="339" customWidth="1"/>
    <col min="6704" max="6704" width="6" style="339" customWidth="1"/>
    <col min="6705" max="6705" width="7.5703125" style="339" customWidth="1"/>
    <col min="6706" max="6706" width="8" style="339" customWidth="1"/>
    <col min="6707" max="6707" width="8.140625" style="339" customWidth="1"/>
    <col min="6708" max="6708" width="7" style="339" customWidth="1"/>
    <col min="6709" max="6709" width="7.5703125" style="339" customWidth="1"/>
    <col min="6710" max="6710" width="7.42578125" style="339" customWidth="1"/>
    <col min="6711" max="6711" width="7.28515625" style="339" customWidth="1"/>
    <col min="6712" max="6712" width="7" style="339" customWidth="1"/>
    <col min="6713" max="6713" width="7.5703125" style="339" customWidth="1"/>
    <col min="6714" max="6714" width="8.28515625" style="339" customWidth="1"/>
    <col min="6715" max="6715" width="7.5703125" style="339" customWidth="1"/>
    <col min="6716" max="6716" width="11.140625" style="339" customWidth="1"/>
    <col min="6717" max="6717" width="6.42578125" style="339" customWidth="1"/>
    <col min="6718" max="6718" width="7.5703125" style="339" customWidth="1"/>
    <col min="6719" max="6719" width="9" style="339" customWidth="1"/>
    <col min="6720" max="6720" width="8.42578125" style="339" bestFit="1" customWidth="1"/>
    <col min="6721" max="6721" width="9.140625" style="339" bestFit="1" customWidth="1"/>
    <col min="6722" max="6722" width="10.85546875" style="339" customWidth="1"/>
    <col min="6723" max="6723" width="6.7109375" style="339" customWidth="1"/>
    <col min="6724" max="6945" width="11.42578125" style="339"/>
    <col min="6946" max="6946" width="4" style="339" customWidth="1"/>
    <col min="6947" max="6947" width="43.7109375" style="339" customWidth="1"/>
    <col min="6948" max="6948" width="10.42578125" style="339" customWidth="1"/>
    <col min="6949" max="6949" width="8.42578125" style="339" customWidth="1"/>
    <col min="6950" max="6950" width="8.28515625" style="339" customWidth="1"/>
    <col min="6951" max="6951" width="10.140625" style="339" customWidth="1"/>
    <col min="6952" max="6952" width="9.5703125" style="339" customWidth="1"/>
    <col min="6953" max="6953" width="9.28515625" style="339" customWidth="1"/>
    <col min="6954" max="6955" width="7.5703125" style="339" customWidth="1"/>
    <col min="6956" max="6956" width="8.140625" style="339" customWidth="1"/>
    <col min="6957" max="6957" width="8.7109375" style="339" customWidth="1"/>
    <col min="6958" max="6958" width="9.140625" style="339" customWidth="1"/>
    <col min="6959" max="6959" width="8.85546875" style="339" customWidth="1"/>
    <col min="6960" max="6960" width="6" style="339" customWidth="1"/>
    <col min="6961" max="6961" width="7.5703125" style="339" customWidth="1"/>
    <col min="6962" max="6962" width="8" style="339" customWidth="1"/>
    <col min="6963" max="6963" width="8.140625" style="339" customWidth="1"/>
    <col min="6964" max="6964" width="7" style="339" customWidth="1"/>
    <col min="6965" max="6965" width="7.5703125" style="339" customWidth="1"/>
    <col min="6966" max="6966" width="7.42578125" style="339" customWidth="1"/>
    <col min="6967" max="6967" width="7.28515625" style="339" customWidth="1"/>
    <col min="6968" max="6968" width="7" style="339" customWidth="1"/>
    <col min="6969" max="6969" width="7.5703125" style="339" customWidth="1"/>
    <col min="6970" max="6970" width="8.28515625" style="339" customWidth="1"/>
    <col min="6971" max="6971" width="7.5703125" style="339" customWidth="1"/>
    <col min="6972" max="6972" width="11.140625" style="339" customWidth="1"/>
    <col min="6973" max="6973" width="6.42578125" style="339" customWidth="1"/>
    <col min="6974" max="6974" width="7.5703125" style="339" customWidth="1"/>
    <col min="6975" max="6975" width="9" style="339" customWidth="1"/>
    <col min="6976" max="6976" width="8.42578125" style="339" bestFit="1" customWidth="1"/>
    <col min="6977" max="6977" width="9.140625" style="339" bestFit="1" customWidth="1"/>
    <col min="6978" max="6978" width="10.85546875" style="339" customWidth="1"/>
    <col min="6979" max="6979" width="6.7109375" style="339" customWidth="1"/>
    <col min="6980" max="7201" width="11.42578125" style="339"/>
    <col min="7202" max="7202" width="4" style="339" customWidth="1"/>
    <col min="7203" max="7203" width="43.7109375" style="339" customWidth="1"/>
    <col min="7204" max="7204" width="10.42578125" style="339" customWidth="1"/>
    <col min="7205" max="7205" width="8.42578125" style="339" customWidth="1"/>
    <col min="7206" max="7206" width="8.28515625" style="339" customWidth="1"/>
    <col min="7207" max="7207" width="10.140625" style="339" customWidth="1"/>
    <col min="7208" max="7208" width="9.5703125" style="339" customWidth="1"/>
    <col min="7209" max="7209" width="9.28515625" style="339" customWidth="1"/>
    <col min="7210" max="7211" width="7.5703125" style="339" customWidth="1"/>
    <col min="7212" max="7212" width="8.140625" style="339" customWidth="1"/>
    <col min="7213" max="7213" width="8.7109375" style="339" customWidth="1"/>
    <col min="7214" max="7214" width="9.140625" style="339" customWidth="1"/>
    <col min="7215" max="7215" width="8.85546875" style="339" customWidth="1"/>
    <col min="7216" max="7216" width="6" style="339" customWidth="1"/>
    <col min="7217" max="7217" width="7.5703125" style="339" customWidth="1"/>
    <col min="7218" max="7218" width="8" style="339" customWidth="1"/>
    <col min="7219" max="7219" width="8.140625" style="339" customWidth="1"/>
    <col min="7220" max="7220" width="7" style="339" customWidth="1"/>
    <col min="7221" max="7221" width="7.5703125" style="339" customWidth="1"/>
    <col min="7222" max="7222" width="7.42578125" style="339" customWidth="1"/>
    <col min="7223" max="7223" width="7.28515625" style="339" customWidth="1"/>
    <col min="7224" max="7224" width="7" style="339" customWidth="1"/>
    <col min="7225" max="7225" width="7.5703125" style="339" customWidth="1"/>
    <col min="7226" max="7226" width="8.28515625" style="339" customWidth="1"/>
    <col min="7227" max="7227" width="7.5703125" style="339" customWidth="1"/>
    <col min="7228" max="7228" width="11.140625" style="339" customWidth="1"/>
    <col min="7229" max="7229" width="6.42578125" style="339" customWidth="1"/>
    <col min="7230" max="7230" width="7.5703125" style="339" customWidth="1"/>
    <col min="7231" max="7231" width="9" style="339" customWidth="1"/>
    <col min="7232" max="7232" width="8.42578125" style="339" bestFit="1" customWidth="1"/>
    <col min="7233" max="7233" width="9.140625" style="339" bestFit="1" customWidth="1"/>
    <col min="7234" max="7234" width="10.85546875" style="339" customWidth="1"/>
    <col min="7235" max="7235" width="6.7109375" style="339" customWidth="1"/>
    <col min="7236" max="7457" width="11.42578125" style="339"/>
    <col min="7458" max="7458" width="4" style="339" customWidth="1"/>
    <col min="7459" max="7459" width="43.7109375" style="339" customWidth="1"/>
    <col min="7460" max="7460" width="10.42578125" style="339" customWidth="1"/>
    <col min="7461" max="7461" width="8.42578125" style="339" customWidth="1"/>
    <col min="7462" max="7462" width="8.28515625" style="339" customWidth="1"/>
    <col min="7463" max="7463" width="10.140625" style="339" customWidth="1"/>
    <col min="7464" max="7464" width="9.5703125" style="339" customWidth="1"/>
    <col min="7465" max="7465" width="9.28515625" style="339" customWidth="1"/>
    <col min="7466" max="7467" width="7.5703125" style="339" customWidth="1"/>
    <col min="7468" max="7468" width="8.140625" style="339" customWidth="1"/>
    <col min="7469" max="7469" width="8.7109375" style="339" customWidth="1"/>
    <col min="7470" max="7470" width="9.140625" style="339" customWidth="1"/>
    <col min="7471" max="7471" width="8.85546875" style="339" customWidth="1"/>
    <col min="7472" max="7472" width="6" style="339" customWidth="1"/>
    <col min="7473" max="7473" width="7.5703125" style="339" customWidth="1"/>
    <col min="7474" max="7474" width="8" style="339" customWidth="1"/>
    <col min="7475" max="7475" width="8.140625" style="339" customWidth="1"/>
    <col min="7476" max="7476" width="7" style="339" customWidth="1"/>
    <col min="7477" max="7477" width="7.5703125" style="339" customWidth="1"/>
    <col min="7478" max="7478" width="7.42578125" style="339" customWidth="1"/>
    <col min="7479" max="7479" width="7.28515625" style="339" customWidth="1"/>
    <col min="7480" max="7480" width="7" style="339" customWidth="1"/>
    <col min="7481" max="7481" width="7.5703125" style="339" customWidth="1"/>
    <col min="7482" max="7482" width="8.28515625" style="339" customWidth="1"/>
    <col min="7483" max="7483" width="7.5703125" style="339" customWidth="1"/>
    <col min="7484" max="7484" width="11.140625" style="339" customWidth="1"/>
    <col min="7485" max="7485" width="6.42578125" style="339" customWidth="1"/>
    <col min="7486" max="7486" width="7.5703125" style="339" customWidth="1"/>
    <col min="7487" max="7487" width="9" style="339" customWidth="1"/>
    <col min="7488" max="7488" width="8.42578125" style="339" bestFit="1" customWidth="1"/>
    <col min="7489" max="7489" width="9.140625" style="339" bestFit="1" customWidth="1"/>
    <col min="7490" max="7490" width="10.85546875" style="339" customWidth="1"/>
    <col min="7491" max="7491" width="6.7109375" style="339" customWidth="1"/>
    <col min="7492" max="7713" width="11.42578125" style="339"/>
    <col min="7714" max="7714" width="4" style="339" customWidth="1"/>
    <col min="7715" max="7715" width="43.7109375" style="339" customWidth="1"/>
    <col min="7716" max="7716" width="10.42578125" style="339" customWidth="1"/>
    <col min="7717" max="7717" width="8.42578125" style="339" customWidth="1"/>
    <col min="7718" max="7718" width="8.28515625" style="339" customWidth="1"/>
    <col min="7719" max="7719" width="10.140625" style="339" customWidth="1"/>
    <col min="7720" max="7720" width="9.5703125" style="339" customWidth="1"/>
    <col min="7721" max="7721" width="9.28515625" style="339" customWidth="1"/>
    <col min="7722" max="7723" width="7.5703125" style="339" customWidth="1"/>
    <col min="7724" max="7724" width="8.140625" style="339" customWidth="1"/>
    <col min="7725" max="7725" width="8.7109375" style="339" customWidth="1"/>
    <col min="7726" max="7726" width="9.140625" style="339" customWidth="1"/>
    <col min="7727" max="7727" width="8.85546875" style="339" customWidth="1"/>
    <col min="7728" max="7728" width="6" style="339" customWidth="1"/>
    <col min="7729" max="7729" width="7.5703125" style="339" customWidth="1"/>
    <col min="7730" max="7730" width="8" style="339" customWidth="1"/>
    <col min="7731" max="7731" width="8.140625" style="339" customWidth="1"/>
    <col min="7732" max="7732" width="7" style="339" customWidth="1"/>
    <col min="7733" max="7733" width="7.5703125" style="339" customWidth="1"/>
    <col min="7734" max="7734" width="7.42578125" style="339" customWidth="1"/>
    <col min="7735" max="7735" width="7.28515625" style="339" customWidth="1"/>
    <col min="7736" max="7736" width="7" style="339" customWidth="1"/>
    <col min="7737" max="7737" width="7.5703125" style="339" customWidth="1"/>
    <col min="7738" max="7738" width="8.28515625" style="339" customWidth="1"/>
    <col min="7739" max="7739" width="7.5703125" style="339" customWidth="1"/>
    <col min="7740" max="7740" width="11.140625" style="339" customWidth="1"/>
    <col min="7741" max="7741" width="6.42578125" style="339" customWidth="1"/>
    <col min="7742" max="7742" width="7.5703125" style="339" customWidth="1"/>
    <col min="7743" max="7743" width="9" style="339" customWidth="1"/>
    <col min="7744" max="7744" width="8.42578125" style="339" bestFit="1" customWidth="1"/>
    <col min="7745" max="7745" width="9.140625" style="339" bestFit="1" customWidth="1"/>
    <col min="7746" max="7746" width="10.85546875" style="339" customWidth="1"/>
    <col min="7747" max="7747" width="6.7109375" style="339" customWidth="1"/>
    <col min="7748" max="7969" width="11.42578125" style="339"/>
    <col min="7970" max="7970" width="4" style="339" customWidth="1"/>
    <col min="7971" max="7971" width="43.7109375" style="339" customWidth="1"/>
    <col min="7972" max="7972" width="10.42578125" style="339" customWidth="1"/>
    <col min="7973" max="7973" width="8.42578125" style="339" customWidth="1"/>
    <col min="7974" max="7974" width="8.28515625" style="339" customWidth="1"/>
    <col min="7975" max="7975" width="10.140625" style="339" customWidth="1"/>
    <col min="7976" max="7976" width="9.5703125" style="339" customWidth="1"/>
    <col min="7977" max="7977" width="9.28515625" style="339" customWidth="1"/>
    <col min="7978" max="7979" width="7.5703125" style="339" customWidth="1"/>
    <col min="7980" max="7980" width="8.140625" style="339" customWidth="1"/>
    <col min="7981" max="7981" width="8.7109375" style="339" customWidth="1"/>
    <col min="7982" max="7982" width="9.140625" style="339" customWidth="1"/>
    <col min="7983" max="7983" width="8.85546875" style="339" customWidth="1"/>
    <col min="7984" max="7984" width="6" style="339" customWidth="1"/>
    <col min="7985" max="7985" width="7.5703125" style="339" customWidth="1"/>
    <col min="7986" max="7986" width="8" style="339" customWidth="1"/>
    <col min="7987" max="7987" width="8.140625" style="339" customWidth="1"/>
    <col min="7988" max="7988" width="7" style="339" customWidth="1"/>
    <col min="7989" max="7989" width="7.5703125" style="339" customWidth="1"/>
    <col min="7990" max="7990" width="7.42578125" style="339" customWidth="1"/>
    <col min="7991" max="7991" width="7.28515625" style="339" customWidth="1"/>
    <col min="7992" max="7992" width="7" style="339" customWidth="1"/>
    <col min="7993" max="7993" width="7.5703125" style="339" customWidth="1"/>
    <col min="7994" max="7994" width="8.28515625" style="339" customWidth="1"/>
    <col min="7995" max="7995" width="7.5703125" style="339" customWidth="1"/>
    <col min="7996" max="7996" width="11.140625" style="339" customWidth="1"/>
    <col min="7997" max="7997" width="6.42578125" style="339" customWidth="1"/>
    <col min="7998" max="7998" width="7.5703125" style="339" customWidth="1"/>
    <col min="7999" max="7999" width="9" style="339" customWidth="1"/>
    <col min="8000" max="8000" width="8.42578125" style="339" bestFit="1" customWidth="1"/>
    <col min="8001" max="8001" width="9.140625" style="339" bestFit="1" customWidth="1"/>
    <col min="8002" max="8002" width="10.85546875" style="339" customWidth="1"/>
    <col min="8003" max="8003" width="6.7109375" style="339" customWidth="1"/>
    <col min="8004" max="8225" width="11.42578125" style="339"/>
    <col min="8226" max="8226" width="4" style="339" customWidth="1"/>
    <col min="8227" max="8227" width="43.7109375" style="339" customWidth="1"/>
    <col min="8228" max="8228" width="10.42578125" style="339" customWidth="1"/>
    <col min="8229" max="8229" width="8.42578125" style="339" customWidth="1"/>
    <col min="8230" max="8230" width="8.28515625" style="339" customWidth="1"/>
    <col min="8231" max="8231" width="10.140625" style="339" customWidth="1"/>
    <col min="8232" max="8232" width="9.5703125" style="339" customWidth="1"/>
    <col min="8233" max="8233" width="9.28515625" style="339" customWidth="1"/>
    <col min="8234" max="8235" width="7.5703125" style="339" customWidth="1"/>
    <col min="8236" max="8236" width="8.140625" style="339" customWidth="1"/>
    <col min="8237" max="8237" width="8.7109375" style="339" customWidth="1"/>
    <col min="8238" max="8238" width="9.140625" style="339" customWidth="1"/>
    <col min="8239" max="8239" width="8.85546875" style="339" customWidth="1"/>
    <col min="8240" max="8240" width="6" style="339" customWidth="1"/>
    <col min="8241" max="8241" width="7.5703125" style="339" customWidth="1"/>
    <col min="8242" max="8242" width="8" style="339" customWidth="1"/>
    <col min="8243" max="8243" width="8.140625" style="339" customWidth="1"/>
    <col min="8244" max="8244" width="7" style="339" customWidth="1"/>
    <col min="8245" max="8245" width="7.5703125" style="339" customWidth="1"/>
    <col min="8246" max="8246" width="7.42578125" style="339" customWidth="1"/>
    <col min="8247" max="8247" width="7.28515625" style="339" customWidth="1"/>
    <col min="8248" max="8248" width="7" style="339" customWidth="1"/>
    <col min="8249" max="8249" width="7.5703125" style="339" customWidth="1"/>
    <col min="8250" max="8250" width="8.28515625" style="339" customWidth="1"/>
    <col min="8251" max="8251" width="7.5703125" style="339" customWidth="1"/>
    <col min="8252" max="8252" width="11.140625" style="339" customWidth="1"/>
    <col min="8253" max="8253" width="6.42578125" style="339" customWidth="1"/>
    <col min="8254" max="8254" width="7.5703125" style="339" customWidth="1"/>
    <col min="8255" max="8255" width="9" style="339" customWidth="1"/>
    <col min="8256" max="8256" width="8.42578125" style="339" bestFit="1" customWidth="1"/>
    <col min="8257" max="8257" width="9.140625" style="339" bestFit="1" customWidth="1"/>
    <col min="8258" max="8258" width="10.85546875" style="339" customWidth="1"/>
    <col min="8259" max="8259" width="6.7109375" style="339" customWidth="1"/>
    <col min="8260" max="8481" width="11.42578125" style="339"/>
    <col min="8482" max="8482" width="4" style="339" customWidth="1"/>
    <col min="8483" max="8483" width="43.7109375" style="339" customWidth="1"/>
    <col min="8484" max="8484" width="10.42578125" style="339" customWidth="1"/>
    <col min="8485" max="8485" width="8.42578125" style="339" customWidth="1"/>
    <col min="8486" max="8486" width="8.28515625" style="339" customWidth="1"/>
    <col min="8487" max="8487" width="10.140625" style="339" customWidth="1"/>
    <col min="8488" max="8488" width="9.5703125" style="339" customWidth="1"/>
    <col min="8489" max="8489" width="9.28515625" style="339" customWidth="1"/>
    <col min="8490" max="8491" width="7.5703125" style="339" customWidth="1"/>
    <col min="8492" max="8492" width="8.140625" style="339" customWidth="1"/>
    <col min="8493" max="8493" width="8.7109375" style="339" customWidth="1"/>
    <col min="8494" max="8494" width="9.140625" style="339" customWidth="1"/>
    <col min="8495" max="8495" width="8.85546875" style="339" customWidth="1"/>
    <col min="8496" max="8496" width="6" style="339" customWidth="1"/>
    <col min="8497" max="8497" width="7.5703125" style="339" customWidth="1"/>
    <col min="8498" max="8498" width="8" style="339" customWidth="1"/>
    <col min="8499" max="8499" width="8.140625" style="339" customWidth="1"/>
    <col min="8500" max="8500" width="7" style="339" customWidth="1"/>
    <col min="8501" max="8501" width="7.5703125" style="339" customWidth="1"/>
    <col min="8502" max="8502" width="7.42578125" style="339" customWidth="1"/>
    <col min="8503" max="8503" width="7.28515625" style="339" customWidth="1"/>
    <col min="8504" max="8504" width="7" style="339" customWidth="1"/>
    <col min="8505" max="8505" width="7.5703125" style="339" customWidth="1"/>
    <col min="8506" max="8506" width="8.28515625" style="339" customWidth="1"/>
    <col min="8507" max="8507" width="7.5703125" style="339" customWidth="1"/>
    <col min="8508" max="8508" width="11.140625" style="339" customWidth="1"/>
    <col min="8509" max="8509" width="6.42578125" style="339" customWidth="1"/>
    <col min="8510" max="8510" width="7.5703125" style="339" customWidth="1"/>
    <col min="8511" max="8511" width="9" style="339" customWidth="1"/>
    <col min="8512" max="8512" width="8.42578125" style="339" bestFit="1" customWidth="1"/>
    <col min="8513" max="8513" width="9.140625" style="339" bestFit="1" customWidth="1"/>
    <col min="8514" max="8514" width="10.85546875" style="339" customWidth="1"/>
    <col min="8515" max="8515" width="6.7109375" style="339" customWidth="1"/>
    <col min="8516" max="8737" width="11.42578125" style="339"/>
    <col min="8738" max="8738" width="4" style="339" customWidth="1"/>
    <col min="8739" max="8739" width="43.7109375" style="339" customWidth="1"/>
    <col min="8740" max="8740" width="10.42578125" style="339" customWidth="1"/>
    <col min="8741" max="8741" width="8.42578125" style="339" customWidth="1"/>
    <col min="8742" max="8742" width="8.28515625" style="339" customWidth="1"/>
    <col min="8743" max="8743" width="10.140625" style="339" customWidth="1"/>
    <col min="8744" max="8744" width="9.5703125" style="339" customWidth="1"/>
    <col min="8745" max="8745" width="9.28515625" style="339" customWidth="1"/>
    <col min="8746" max="8747" width="7.5703125" style="339" customWidth="1"/>
    <col min="8748" max="8748" width="8.140625" style="339" customWidth="1"/>
    <col min="8749" max="8749" width="8.7109375" style="339" customWidth="1"/>
    <col min="8750" max="8750" width="9.140625" style="339" customWidth="1"/>
    <col min="8751" max="8751" width="8.85546875" style="339" customWidth="1"/>
    <col min="8752" max="8752" width="6" style="339" customWidth="1"/>
    <col min="8753" max="8753" width="7.5703125" style="339" customWidth="1"/>
    <col min="8754" max="8754" width="8" style="339" customWidth="1"/>
    <col min="8755" max="8755" width="8.140625" style="339" customWidth="1"/>
    <col min="8756" max="8756" width="7" style="339" customWidth="1"/>
    <col min="8757" max="8757" width="7.5703125" style="339" customWidth="1"/>
    <col min="8758" max="8758" width="7.42578125" style="339" customWidth="1"/>
    <col min="8759" max="8759" width="7.28515625" style="339" customWidth="1"/>
    <col min="8760" max="8760" width="7" style="339" customWidth="1"/>
    <col min="8761" max="8761" width="7.5703125" style="339" customWidth="1"/>
    <col min="8762" max="8762" width="8.28515625" style="339" customWidth="1"/>
    <col min="8763" max="8763" width="7.5703125" style="339" customWidth="1"/>
    <col min="8764" max="8764" width="11.140625" style="339" customWidth="1"/>
    <col min="8765" max="8765" width="6.42578125" style="339" customWidth="1"/>
    <col min="8766" max="8766" width="7.5703125" style="339" customWidth="1"/>
    <col min="8767" max="8767" width="9" style="339" customWidth="1"/>
    <col min="8768" max="8768" width="8.42578125" style="339" bestFit="1" customWidth="1"/>
    <col min="8769" max="8769" width="9.140625" style="339" bestFit="1" customWidth="1"/>
    <col min="8770" max="8770" width="10.85546875" style="339" customWidth="1"/>
    <col min="8771" max="8771" width="6.7109375" style="339" customWidth="1"/>
    <col min="8772" max="8993" width="11.42578125" style="339"/>
    <col min="8994" max="8994" width="4" style="339" customWidth="1"/>
    <col min="8995" max="8995" width="43.7109375" style="339" customWidth="1"/>
    <col min="8996" max="8996" width="10.42578125" style="339" customWidth="1"/>
    <col min="8997" max="8997" width="8.42578125" style="339" customWidth="1"/>
    <col min="8998" max="8998" width="8.28515625" style="339" customWidth="1"/>
    <col min="8999" max="8999" width="10.140625" style="339" customWidth="1"/>
    <col min="9000" max="9000" width="9.5703125" style="339" customWidth="1"/>
    <col min="9001" max="9001" width="9.28515625" style="339" customWidth="1"/>
    <col min="9002" max="9003" width="7.5703125" style="339" customWidth="1"/>
    <col min="9004" max="9004" width="8.140625" style="339" customWidth="1"/>
    <col min="9005" max="9005" width="8.7109375" style="339" customWidth="1"/>
    <col min="9006" max="9006" width="9.140625" style="339" customWidth="1"/>
    <col min="9007" max="9007" width="8.85546875" style="339" customWidth="1"/>
    <col min="9008" max="9008" width="6" style="339" customWidth="1"/>
    <col min="9009" max="9009" width="7.5703125" style="339" customWidth="1"/>
    <col min="9010" max="9010" width="8" style="339" customWidth="1"/>
    <col min="9011" max="9011" width="8.140625" style="339" customWidth="1"/>
    <col min="9012" max="9012" width="7" style="339" customWidth="1"/>
    <col min="9013" max="9013" width="7.5703125" style="339" customWidth="1"/>
    <col min="9014" max="9014" width="7.42578125" style="339" customWidth="1"/>
    <col min="9015" max="9015" width="7.28515625" style="339" customWidth="1"/>
    <col min="9016" max="9016" width="7" style="339" customWidth="1"/>
    <col min="9017" max="9017" width="7.5703125" style="339" customWidth="1"/>
    <col min="9018" max="9018" width="8.28515625" style="339" customWidth="1"/>
    <col min="9019" max="9019" width="7.5703125" style="339" customWidth="1"/>
    <col min="9020" max="9020" width="11.140625" style="339" customWidth="1"/>
    <col min="9021" max="9021" width="6.42578125" style="339" customWidth="1"/>
    <col min="9022" max="9022" width="7.5703125" style="339" customWidth="1"/>
    <col min="9023" max="9023" width="9" style="339" customWidth="1"/>
    <col min="9024" max="9024" width="8.42578125" style="339" bestFit="1" customWidth="1"/>
    <col min="9025" max="9025" width="9.140625" style="339" bestFit="1" customWidth="1"/>
    <col min="9026" max="9026" width="10.85546875" style="339" customWidth="1"/>
    <col min="9027" max="9027" width="6.7109375" style="339" customWidth="1"/>
    <col min="9028" max="9249" width="11.42578125" style="339"/>
    <col min="9250" max="9250" width="4" style="339" customWidth="1"/>
    <col min="9251" max="9251" width="43.7109375" style="339" customWidth="1"/>
    <col min="9252" max="9252" width="10.42578125" style="339" customWidth="1"/>
    <col min="9253" max="9253" width="8.42578125" style="339" customWidth="1"/>
    <col min="9254" max="9254" width="8.28515625" style="339" customWidth="1"/>
    <col min="9255" max="9255" width="10.140625" style="339" customWidth="1"/>
    <col min="9256" max="9256" width="9.5703125" style="339" customWidth="1"/>
    <col min="9257" max="9257" width="9.28515625" style="339" customWidth="1"/>
    <col min="9258" max="9259" width="7.5703125" style="339" customWidth="1"/>
    <col min="9260" max="9260" width="8.140625" style="339" customWidth="1"/>
    <col min="9261" max="9261" width="8.7109375" style="339" customWidth="1"/>
    <col min="9262" max="9262" width="9.140625" style="339" customWidth="1"/>
    <col min="9263" max="9263" width="8.85546875" style="339" customWidth="1"/>
    <col min="9264" max="9264" width="6" style="339" customWidth="1"/>
    <col min="9265" max="9265" width="7.5703125" style="339" customWidth="1"/>
    <col min="9266" max="9266" width="8" style="339" customWidth="1"/>
    <col min="9267" max="9267" width="8.140625" style="339" customWidth="1"/>
    <col min="9268" max="9268" width="7" style="339" customWidth="1"/>
    <col min="9269" max="9269" width="7.5703125" style="339" customWidth="1"/>
    <col min="9270" max="9270" width="7.42578125" style="339" customWidth="1"/>
    <col min="9271" max="9271" width="7.28515625" style="339" customWidth="1"/>
    <col min="9272" max="9272" width="7" style="339" customWidth="1"/>
    <col min="9273" max="9273" width="7.5703125" style="339" customWidth="1"/>
    <col min="9274" max="9274" width="8.28515625" style="339" customWidth="1"/>
    <col min="9275" max="9275" width="7.5703125" style="339" customWidth="1"/>
    <col min="9276" max="9276" width="11.140625" style="339" customWidth="1"/>
    <col min="9277" max="9277" width="6.42578125" style="339" customWidth="1"/>
    <col min="9278" max="9278" width="7.5703125" style="339" customWidth="1"/>
    <col min="9279" max="9279" width="9" style="339" customWidth="1"/>
    <col min="9280" max="9280" width="8.42578125" style="339" bestFit="1" customWidth="1"/>
    <col min="9281" max="9281" width="9.140625" style="339" bestFit="1" customWidth="1"/>
    <col min="9282" max="9282" width="10.85546875" style="339" customWidth="1"/>
    <col min="9283" max="9283" width="6.7109375" style="339" customWidth="1"/>
    <col min="9284" max="9505" width="11.42578125" style="339"/>
    <col min="9506" max="9506" width="4" style="339" customWidth="1"/>
    <col min="9507" max="9507" width="43.7109375" style="339" customWidth="1"/>
    <col min="9508" max="9508" width="10.42578125" style="339" customWidth="1"/>
    <col min="9509" max="9509" width="8.42578125" style="339" customWidth="1"/>
    <col min="9510" max="9510" width="8.28515625" style="339" customWidth="1"/>
    <col min="9511" max="9511" width="10.140625" style="339" customWidth="1"/>
    <col min="9512" max="9512" width="9.5703125" style="339" customWidth="1"/>
    <col min="9513" max="9513" width="9.28515625" style="339" customWidth="1"/>
    <col min="9514" max="9515" width="7.5703125" style="339" customWidth="1"/>
    <col min="9516" max="9516" width="8.140625" style="339" customWidth="1"/>
    <col min="9517" max="9517" width="8.7109375" style="339" customWidth="1"/>
    <col min="9518" max="9518" width="9.140625" style="339" customWidth="1"/>
    <col min="9519" max="9519" width="8.85546875" style="339" customWidth="1"/>
    <col min="9520" max="9520" width="6" style="339" customWidth="1"/>
    <col min="9521" max="9521" width="7.5703125" style="339" customWidth="1"/>
    <col min="9522" max="9522" width="8" style="339" customWidth="1"/>
    <col min="9523" max="9523" width="8.140625" style="339" customWidth="1"/>
    <col min="9524" max="9524" width="7" style="339" customWidth="1"/>
    <col min="9525" max="9525" width="7.5703125" style="339" customWidth="1"/>
    <col min="9526" max="9526" width="7.42578125" style="339" customWidth="1"/>
    <col min="9527" max="9527" width="7.28515625" style="339" customWidth="1"/>
    <col min="9528" max="9528" width="7" style="339" customWidth="1"/>
    <col min="9529" max="9529" width="7.5703125" style="339" customWidth="1"/>
    <col min="9530" max="9530" width="8.28515625" style="339" customWidth="1"/>
    <col min="9531" max="9531" width="7.5703125" style="339" customWidth="1"/>
    <col min="9532" max="9532" width="11.140625" style="339" customWidth="1"/>
    <col min="9533" max="9533" width="6.42578125" style="339" customWidth="1"/>
    <col min="9534" max="9534" width="7.5703125" style="339" customWidth="1"/>
    <col min="9535" max="9535" width="9" style="339" customWidth="1"/>
    <col min="9536" max="9536" width="8.42578125" style="339" bestFit="1" customWidth="1"/>
    <col min="9537" max="9537" width="9.140625" style="339" bestFit="1" customWidth="1"/>
    <col min="9538" max="9538" width="10.85546875" style="339" customWidth="1"/>
    <col min="9539" max="9539" width="6.7109375" style="339" customWidth="1"/>
    <col min="9540" max="9761" width="11.42578125" style="339"/>
    <col min="9762" max="9762" width="4" style="339" customWidth="1"/>
    <col min="9763" max="9763" width="43.7109375" style="339" customWidth="1"/>
    <col min="9764" max="9764" width="10.42578125" style="339" customWidth="1"/>
    <col min="9765" max="9765" width="8.42578125" style="339" customWidth="1"/>
    <col min="9766" max="9766" width="8.28515625" style="339" customWidth="1"/>
    <col min="9767" max="9767" width="10.140625" style="339" customWidth="1"/>
    <col min="9768" max="9768" width="9.5703125" style="339" customWidth="1"/>
    <col min="9769" max="9769" width="9.28515625" style="339" customWidth="1"/>
    <col min="9770" max="9771" width="7.5703125" style="339" customWidth="1"/>
    <col min="9772" max="9772" width="8.140625" style="339" customWidth="1"/>
    <col min="9773" max="9773" width="8.7109375" style="339" customWidth="1"/>
    <col min="9774" max="9774" width="9.140625" style="339" customWidth="1"/>
    <col min="9775" max="9775" width="8.85546875" style="339" customWidth="1"/>
    <col min="9776" max="9776" width="6" style="339" customWidth="1"/>
    <col min="9777" max="9777" width="7.5703125" style="339" customWidth="1"/>
    <col min="9778" max="9778" width="8" style="339" customWidth="1"/>
    <col min="9779" max="9779" width="8.140625" style="339" customWidth="1"/>
    <col min="9780" max="9780" width="7" style="339" customWidth="1"/>
    <col min="9781" max="9781" width="7.5703125" style="339" customWidth="1"/>
    <col min="9782" max="9782" width="7.42578125" style="339" customWidth="1"/>
    <col min="9783" max="9783" width="7.28515625" style="339" customWidth="1"/>
    <col min="9784" max="9784" width="7" style="339" customWidth="1"/>
    <col min="9785" max="9785" width="7.5703125" style="339" customWidth="1"/>
    <col min="9786" max="9786" width="8.28515625" style="339" customWidth="1"/>
    <col min="9787" max="9787" width="7.5703125" style="339" customWidth="1"/>
    <col min="9788" max="9788" width="11.140625" style="339" customWidth="1"/>
    <col min="9789" max="9789" width="6.42578125" style="339" customWidth="1"/>
    <col min="9790" max="9790" width="7.5703125" style="339" customWidth="1"/>
    <col min="9791" max="9791" width="9" style="339" customWidth="1"/>
    <col min="9792" max="9792" width="8.42578125" style="339" bestFit="1" customWidth="1"/>
    <col min="9793" max="9793" width="9.140625" style="339" bestFit="1" customWidth="1"/>
    <col min="9794" max="9794" width="10.85546875" style="339" customWidth="1"/>
    <col min="9795" max="9795" width="6.7109375" style="339" customWidth="1"/>
    <col min="9796" max="10017" width="11.42578125" style="339"/>
    <col min="10018" max="10018" width="4" style="339" customWidth="1"/>
    <col min="10019" max="10019" width="43.7109375" style="339" customWidth="1"/>
    <col min="10020" max="10020" width="10.42578125" style="339" customWidth="1"/>
    <col min="10021" max="10021" width="8.42578125" style="339" customWidth="1"/>
    <col min="10022" max="10022" width="8.28515625" style="339" customWidth="1"/>
    <col min="10023" max="10023" width="10.140625" style="339" customWidth="1"/>
    <col min="10024" max="10024" width="9.5703125" style="339" customWidth="1"/>
    <col min="10025" max="10025" width="9.28515625" style="339" customWidth="1"/>
    <col min="10026" max="10027" width="7.5703125" style="339" customWidth="1"/>
    <col min="10028" max="10028" width="8.140625" style="339" customWidth="1"/>
    <col min="10029" max="10029" width="8.7109375" style="339" customWidth="1"/>
    <col min="10030" max="10030" width="9.140625" style="339" customWidth="1"/>
    <col min="10031" max="10031" width="8.85546875" style="339" customWidth="1"/>
    <col min="10032" max="10032" width="6" style="339" customWidth="1"/>
    <col min="10033" max="10033" width="7.5703125" style="339" customWidth="1"/>
    <col min="10034" max="10034" width="8" style="339" customWidth="1"/>
    <col min="10035" max="10035" width="8.140625" style="339" customWidth="1"/>
    <col min="10036" max="10036" width="7" style="339" customWidth="1"/>
    <col min="10037" max="10037" width="7.5703125" style="339" customWidth="1"/>
    <col min="10038" max="10038" width="7.42578125" style="339" customWidth="1"/>
    <col min="10039" max="10039" width="7.28515625" style="339" customWidth="1"/>
    <col min="10040" max="10040" width="7" style="339" customWidth="1"/>
    <col min="10041" max="10041" width="7.5703125" style="339" customWidth="1"/>
    <col min="10042" max="10042" width="8.28515625" style="339" customWidth="1"/>
    <col min="10043" max="10043" width="7.5703125" style="339" customWidth="1"/>
    <col min="10044" max="10044" width="11.140625" style="339" customWidth="1"/>
    <col min="10045" max="10045" width="6.42578125" style="339" customWidth="1"/>
    <col min="10046" max="10046" width="7.5703125" style="339" customWidth="1"/>
    <col min="10047" max="10047" width="9" style="339" customWidth="1"/>
    <col min="10048" max="10048" width="8.42578125" style="339" bestFit="1" customWidth="1"/>
    <col min="10049" max="10049" width="9.140625" style="339" bestFit="1" customWidth="1"/>
    <col min="10050" max="10050" width="10.85546875" style="339" customWidth="1"/>
    <col min="10051" max="10051" width="6.7109375" style="339" customWidth="1"/>
    <col min="10052" max="10273" width="11.42578125" style="339"/>
    <col min="10274" max="10274" width="4" style="339" customWidth="1"/>
    <col min="10275" max="10275" width="43.7109375" style="339" customWidth="1"/>
    <col min="10276" max="10276" width="10.42578125" style="339" customWidth="1"/>
    <col min="10277" max="10277" width="8.42578125" style="339" customWidth="1"/>
    <col min="10278" max="10278" width="8.28515625" style="339" customWidth="1"/>
    <col min="10279" max="10279" width="10.140625" style="339" customWidth="1"/>
    <col min="10280" max="10280" width="9.5703125" style="339" customWidth="1"/>
    <col min="10281" max="10281" width="9.28515625" style="339" customWidth="1"/>
    <col min="10282" max="10283" width="7.5703125" style="339" customWidth="1"/>
    <col min="10284" max="10284" width="8.140625" style="339" customWidth="1"/>
    <col min="10285" max="10285" width="8.7109375" style="339" customWidth="1"/>
    <col min="10286" max="10286" width="9.140625" style="339" customWidth="1"/>
    <col min="10287" max="10287" width="8.85546875" style="339" customWidth="1"/>
    <col min="10288" max="10288" width="6" style="339" customWidth="1"/>
    <col min="10289" max="10289" width="7.5703125" style="339" customWidth="1"/>
    <col min="10290" max="10290" width="8" style="339" customWidth="1"/>
    <col min="10291" max="10291" width="8.140625" style="339" customWidth="1"/>
    <col min="10292" max="10292" width="7" style="339" customWidth="1"/>
    <col min="10293" max="10293" width="7.5703125" style="339" customWidth="1"/>
    <col min="10294" max="10294" width="7.42578125" style="339" customWidth="1"/>
    <col min="10295" max="10295" width="7.28515625" style="339" customWidth="1"/>
    <col min="10296" max="10296" width="7" style="339" customWidth="1"/>
    <col min="10297" max="10297" width="7.5703125" style="339" customWidth="1"/>
    <col min="10298" max="10298" width="8.28515625" style="339" customWidth="1"/>
    <col min="10299" max="10299" width="7.5703125" style="339" customWidth="1"/>
    <col min="10300" max="10300" width="11.140625" style="339" customWidth="1"/>
    <col min="10301" max="10301" width="6.42578125" style="339" customWidth="1"/>
    <col min="10302" max="10302" width="7.5703125" style="339" customWidth="1"/>
    <col min="10303" max="10303" width="9" style="339" customWidth="1"/>
    <col min="10304" max="10304" width="8.42578125" style="339" bestFit="1" customWidth="1"/>
    <col min="10305" max="10305" width="9.140625" style="339" bestFit="1" customWidth="1"/>
    <col min="10306" max="10306" width="10.85546875" style="339" customWidth="1"/>
    <col min="10307" max="10307" width="6.7109375" style="339" customWidth="1"/>
    <col min="10308" max="10529" width="11.42578125" style="339"/>
    <col min="10530" max="10530" width="4" style="339" customWidth="1"/>
    <col min="10531" max="10531" width="43.7109375" style="339" customWidth="1"/>
    <col min="10532" max="10532" width="10.42578125" style="339" customWidth="1"/>
    <col min="10533" max="10533" width="8.42578125" style="339" customWidth="1"/>
    <col min="10534" max="10534" width="8.28515625" style="339" customWidth="1"/>
    <col min="10535" max="10535" width="10.140625" style="339" customWidth="1"/>
    <col min="10536" max="10536" width="9.5703125" style="339" customWidth="1"/>
    <col min="10537" max="10537" width="9.28515625" style="339" customWidth="1"/>
    <col min="10538" max="10539" width="7.5703125" style="339" customWidth="1"/>
    <col min="10540" max="10540" width="8.140625" style="339" customWidth="1"/>
    <col min="10541" max="10541" width="8.7109375" style="339" customWidth="1"/>
    <col min="10542" max="10542" width="9.140625" style="339" customWidth="1"/>
    <col min="10543" max="10543" width="8.85546875" style="339" customWidth="1"/>
    <col min="10544" max="10544" width="6" style="339" customWidth="1"/>
    <col min="10545" max="10545" width="7.5703125" style="339" customWidth="1"/>
    <col min="10546" max="10546" width="8" style="339" customWidth="1"/>
    <col min="10547" max="10547" width="8.140625" style="339" customWidth="1"/>
    <col min="10548" max="10548" width="7" style="339" customWidth="1"/>
    <col min="10549" max="10549" width="7.5703125" style="339" customWidth="1"/>
    <col min="10550" max="10550" width="7.42578125" style="339" customWidth="1"/>
    <col min="10551" max="10551" width="7.28515625" style="339" customWidth="1"/>
    <col min="10552" max="10552" width="7" style="339" customWidth="1"/>
    <col min="10553" max="10553" width="7.5703125" style="339" customWidth="1"/>
    <col min="10554" max="10554" width="8.28515625" style="339" customWidth="1"/>
    <col min="10555" max="10555" width="7.5703125" style="339" customWidth="1"/>
    <col min="10556" max="10556" width="11.140625" style="339" customWidth="1"/>
    <col min="10557" max="10557" width="6.42578125" style="339" customWidth="1"/>
    <col min="10558" max="10558" width="7.5703125" style="339" customWidth="1"/>
    <col min="10559" max="10559" width="9" style="339" customWidth="1"/>
    <col min="10560" max="10560" width="8.42578125" style="339" bestFit="1" customWidth="1"/>
    <col min="10561" max="10561" width="9.140625" style="339" bestFit="1" customWidth="1"/>
    <col min="10562" max="10562" width="10.85546875" style="339" customWidth="1"/>
    <col min="10563" max="10563" width="6.7109375" style="339" customWidth="1"/>
    <col min="10564" max="10785" width="11.42578125" style="339"/>
    <col min="10786" max="10786" width="4" style="339" customWidth="1"/>
    <col min="10787" max="10787" width="43.7109375" style="339" customWidth="1"/>
    <col min="10788" max="10788" width="10.42578125" style="339" customWidth="1"/>
    <col min="10789" max="10789" width="8.42578125" style="339" customWidth="1"/>
    <col min="10790" max="10790" width="8.28515625" style="339" customWidth="1"/>
    <col min="10791" max="10791" width="10.140625" style="339" customWidth="1"/>
    <col min="10792" max="10792" width="9.5703125" style="339" customWidth="1"/>
    <col min="10793" max="10793" width="9.28515625" style="339" customWidth="1"/>
    <col min="10794" max="10795" width="7.5703125" style="339" customWidth="1"/>
    <col min="10796" max="10796" width="8.140625" style="339" customWidth="1"/>
    <col min="10797" max="10797" width="8.7109375" style="339" customWidth="1"/>
    <col min="10798" max="10798" width="9.140625" style="339" customWidth="1"/>
    <col min="10799" max="10799" width="8.85546875" style="339" customWidth="1"/>
    <col min="10800" max="10800" width="6" style="339" customWidth="1"/>
    <col min="10801" max="10801" width="7.5703125" style="339" customWidth="1"/>
    <col min="10802" max="10802" width="8" style="339" customWidth="1"/>
    <col min="10803" max="10803" width="8.140625" style="339" customWidth="1"/>
    <col min="10804" max="10804" width="7" style="339" customWidth="1"/>
    <col min="10805" max="10805" width="7.5703125" style="339" customWidth="1"/>
    <col min="10806" max="10806" width="7.42578125" style="339" customWidth="1"/>
    <col min="10807" max="10807" width="7.28515625" style="339" customWidth="1"/>
    <col min="10808" max="10808" width="7" style="339" customWidth="1"/>
    <col min="10809" max="10809" width="7.5703125" style="339" customWidth="1"/>
    <col min="10810" max="10810" width="8.28515625" style="339" customWidth="1"/>
    <col min="10811" max="10811" width="7.5703125" style="339" customWidth="1"/>
    <col min="10812" max="10812" width="11.140625" style="339" customWidth="1"/>
    <col min="10813" max="10813" width="6.42578125" style="339" customWidth="1"/>
    <col min="10814" max="10814" width="7.5703125" style="339" customWidth="1"/>
    <col min="10815" max="10815" width="9" style="339" customWidth="1"/>
    <col min="10816" max="10816" width="8.42578125" style="339" bestFit="1" customWidth="1"/>
    <col min="10817" max="10817" width="9.140625" style="339" bestFit="1" customWidth="1"/>
    <col min="10818" max="10818" width="10.85546875" style="339" customWidth="1"/>
    <col min="10819" max="10819" width="6.7109375" style="339" customWidth="1"/>
    <col min="10820" max="11041" width="11.42578125" style="339"/>
    <col min="11042" max="11042" width="4" style="339" customWidth="1"/>
    <col min="11043" max="11043" width="43.7109375" style="339" customWidth="1"/>
    <col min="11044" max="11044" width="10.42578125" style="339" customWidth="1"/>
    <col min="11045" max="11045" width="8.42578125" style="339" customWidth="1"/>
    <col min="11046" max="11046" width="8.28515625" style="339" customWidth="1"/>
    <col min="11047" max="11047" width="10.140625" style="339" customWidth="1"/>
    <col min="11048" max="11048" width="9.5703125" style="339" customWidth="1"/>
    <col min="11049" max="11049" width="9.28515625" style="339" customWidth="1"/>
    <col min="11050" max="11051" width="7.5703125" style="339" customWidth="1"/>
    <col min="11052" max="11052" width="8.140625" style="339" customWidth="1"/>
    <col min="11053" max="11053" width="8.7109375" style="339" customWidth="1"/>
    <col min="11054" max="11054" width="9.140625" style="339" customWidth="1"/>
    <col min="11055" max="11055" width="8.85546875" style="339" customWidth="1"/>
    <col min="11056" max="11056" width="6" style="339" customWidth="1"/>
    <col min="11057" max="11057" width="7.5703125" style="339" customWidth="1"/>
    <col min="11058" max="11058" width="8" style="339" customWidth="1"/>
    <col min="11059" max="11059" width="8.140625" style="339" customWidth="1"/>
    <col min="11060" max="11060" width="7" style="339" customWidth="1"/>
    <col min="11061" max="11061" width="7.5703125" style="339" customWidth="1"/>
    <col min="11062" max="11062" width="7.42578125" style="339" customWidth="1"/>
    <col min="11063" max="11063" width="7.28515625" style="339" customWidth="1"/>
    <col min="11064" max="11064" width="7" style="339" customWidth="1"/>
    <col min="11065" max="11065" width="7.5703125" style="339" customWidth="1"/>
    <col min="11066" max="11066" width="8.28515625" style="339" customWidth="1"/>
    <col min="11067" max="11067" width="7.5703125" style="339" customWidth="1"/>
    <col min="11068" max="11068" width="11.140625" style="339" customWidth="1"/>
    <col min="11069" max="11069" width="6.42578125" style="339" customWidth="1"/>
    <col min="11070" max="11070" width="7.5703125" style="339" customWidth="1"/>
    <col min="11071" max="11071" width="9" style="339" customWidth="1"/>
    <col min="11072" max="11072" width="8.42578125" style="339" bestFit="1" customWidth="1"/>
    <col min="11073" max="11073" width="9.140625" style="339" bestFit="1" customWidth="1"/>
    <col min="11074" max="11074" width="10.85546875" style="339" customWidth="1"/>
    <col min="11075" max="11075" width="6.7109375" style="339" customWidth="1"/>
    <col min="11076" max="11297" width="11.42578125" style="339"/>
    <col min="11298" max="11298" width="4" style="339" customWidth="1"/>
    <col min="11299" max="11299" width="43.7109375" style="339" customWidth="1"/>
    <col min="11300" max="11300" width="10.42578125" style="339" customWidth="1"/>
    <col min="11301" max="11301" width="8.42578125" style="339" customWidth="1"/>
    <col min="11302" max="11302" width="8.28515625" style="339" customWidth="1"/>
    <col min="11303" max="11303" width="10.140625" style="339" customWidth="1"/>
    <col min="11304" max="11304" width="9.5703125" style="339" customWidth="1"/>
    <col min="11305" max="11305" width="9.28515625" style="339" customWidth="1"/>
    <col min="11306" max="11307" width="7.5703125" style="339" customWidth="1"/>
    <col min="11308" max="11308" width="8.140625" style="339" customWidth="1"/>
    <col min="11309" max="11309" width="8.7109375" style="339" customWidth="1"/>
    <col min="11310" max="11310" width="9.140625" style="339" customWidth="1"/>
    <col min="11311" max="11311" width="8.85546875" style="339" customWidth="1"/>
    <col min="11312" max="11312" width="6" style="339" customWidth="1"/>
    <col min="11313" max="11313" width="7.5703125" style="339" customWidth="1"/>
    <col min="11314" max="11314" width="8" style="339" customWidth="1"/>
    <col min="11315" max="11315" width="8.140625" style="339" customWidth="1"/>
    <col min="11316" max="11316" width="7" style="339" customWidth="1"/>
    <col min="11317" max="11317" width="7.5703125" style="339" customWidth="1"/>
    <col min="11318" max="11318" width="7.42578125" style="339" customWidth="1"/>
    <col min="11319" max="11319" width="7.28515625" style="339" customWidth="1"/>
    <col min="11320" max="11320" width="7" style="339" customWidth="1"/>
    <col min="11321" max="11321" width="7.5703125" style="339" customWidth="1"/>
    <col min="11322" max="11322" width="8.28515625" style="339" customWidth="1"/>
    <col min="11323" max="11323" width="7.5703125" style="339" customWidth="1"/>
    <col min="11324" max="11324" width="11.140625" style="339" customWidth="1"/>
    <col min="11325" max="11325" width="6.42578125" style="339" customWidth="1"/>
    <col min="11326" max="11326" width="7.5703125" style="339" customWidth="1"/>
    <col min="11327" max="11327" width="9" style="339" customWidth="1"/>
    <col min="11328" max="11328" width="8.42578125" style="339" bestFit="1" customWidth="1"/>
    <col min="11329" max="11329" width="9.140625" style="339" bestFit="1" customWidth="1"/>
    <col min="11330" max="11330" width="10.85546875" style="339" customWidth="1"/>
    <col min="11331" max="11331" width="6.7109375" style="339" customWidth="1"/>
    <col min="11332" max="11553" width="11.42578125" style="339"/>
    <col min="11554" max="11554" width="4" style="339" customWidth="1"/>
    <col min="11555" max="11555" width="43.7109375" style="339" customWidth="1"/>
    <col min="11556" max="11556" width="10.42578125" style="339" customWidth="1"/>
    <col min="11557" max="11557" width="8.42578125" style="339" customWidth="1"/>
    <col min="11558" max="11558" width="8.28515625" style="339" customWidth="1"/>
    <col min="11559" max="11559" width="10.140625" style="339" customWidth="1"/>
    <col min="11560" max="11560" width="9.5703125" style="339" customWidth="1"/>
    <col min="11561" max="11561" width="9.28515625" style="339" customWidth="1"/>
    <col min="11562" max="11563" width="7.5703125" style="339" customWidth="1"/>
    <col min="11564" max="11564" width="8.140625" style="339" customWidth="1"/>
    <col min="11565" max="11565" width="8.7109375" style="339" customWidth="1"/>
    <col min="11566" max="11566" width="9.140625" style="339" customWidth="1"/>
    <col min="11567" max="11567" width="8.85546875" style="339" customWidth="1"/>
    <col min="11568" max="11568" width="6" style="339" customWidth="1"/>
    <col min="11569" max="11569" width="7.5703125" style="339" customWidth="1"/>
    <col min="11570" max="11570" width="8" style="339" customWidth="1"/>
    <col min="11571" max="11571" width="8.140625" style="339" customWidth="1"/>
    <col min="11572" max="11572" width="7" style="339" customWidth="1"/>
    <col min="11573" max="11573" width="7.5703125" style="339" customWidth="1"/>
    <col min="11574" max="11574" width="7.42578125" style="339" customWidth="1"/>
    <col min="11575" max="11575" width="7.28515625" style="339" customWidth="1"/>
    <col min="11576" max="11576" width="7" style="339" customWidth="1"/>
    <col min="11577" max="11577" width="7.5703125" style="339" customWidth="1"/>
    <col min="11578" max="11578" width="8.28515625" style="339" customWidth="1"/>
    <col min="11579" max="11579" width="7.5703125" style="339" customWidth="1"/>
    <col min="11580" max="11580" width="11.140625" style="339" customWidth="1"/>
    <col min="11581" max="11581" width="6.42578125" style="339" customWidth="1"/>
    <col min="11582" max="11582" width="7.5703125" style="339" customWidth="1"/>
    <col min="11583" max="11583" width="9" style="339" customWidth="1"/>
    <col min="11584" max="11584" width="8.42578125" style="339" bestFit="1" customWidth="1"/>
    <col min="11585" max="11585" width="9.140625" style="339" bestFit="1" customWidth="1"/>
    <col min="11586" max="11586" width="10.85546875" style="339" customWidth="1"/>
    <col min="11587" max="11587" width="6.7109375" style="339" customWidth="1"/>
    <col min="11588" max="11809" width="11.42578125" style="339"/>
    <col min="11810" max="11810" width="4" style="339" customWidth="1"/>
    <col min="11811" max="11811" width="43.7109375" style="339" customWidth="1"/>
    <col min="11812" max="11812" width="10.42578125" style="339" customWidth="1"/>
    <col min="11813" max="11813" width="8.42578125" style="339" customWidth="1"/>
    <col min="11814" max="11814" width="8.28515625" style="339" customWidth="1"/>
    <col min="11815" max="11815" width="10.140625" style="339" customWidth="1"/>
    <col min="11816" max="11816" width="9.5703125" style="339" customWidth="1"/>
    <col min="11817" max="11817" width="9.28515625" style="339" customWidth="1"/>
    <col min="11818" max="11819" width="7.5703125" style="339" customWidth="1"/>
    <col min="11820" max="11820" width="8.140625" style="339" customWidth="1"/>
    <col min="11821" max="11821" width="8.7109375" style="339" customWidth="1"/>
    <col min="11822" max="11822" width="9.140625" style="339" customWidth="1"/>
    <col min="11823" max="11823" width="8.85546875" style="339" customWidth="1"/>
    <col min="11824" max="11824" width="6" style="339" customWidth="1"/>
    <col min="11825" max="11825" width="7.5703125" style="339" customWidth="1"/>
    <col min="11826" max="11826" width="8" style="339" customWidth="1"/>
    <col min="11827" max="11827" width="8.140625" style="339" customWidth="1"/>
    <col min="11828" max="11828" width="7" style="339" customWidth="1"/>
    <col min="11829" max="11829" width="7.5703125" style="339" customWidth="1"/>
    <col min="11830" max="11830" width="7.42578125" style="339" customWidth="1"/>
    <col min="11831" max="11831" width="7.28515625" style="339" customWidth="1"/>
    <col min="11832" max="11832" width="7" style="339" customWidth="1"/>
    <col min="11833" max="11833" width="7.5703125" style="339" customWidth="1"/>
    <col min="11834" max="11834" width="8.28515625" style="339" customWidth="1"/>
    <col min="11835" max="11835" width="7.5703125" style="339" customWidth="1"/>
    <col min="11836" max="11836" width="11.140625" style="339" customWidth="1"/>
    <col min="11837" max="11837" width="6.42578125" style="339" customWidth="1"/>
    <col min="11838" max="11838" width="7.5703125" style="339" customWidth="1"/>
    <col min="11839" max="11839" width="9" style="339" customWidth="1"/>
    <col min="11840" max="11840" width="8.42578125" style="339" bestFit="1" customWidth="1"/>
    <col min="11841" max="11841" width="9.140625" style="339" bestFit="1" customWidth="1"/>
    <col min="11842" max="11842" width="10.85546875" style="339" customWidth="1"/>
    <col min="11843" max="11843" width="6.7109375" style="339" customWidth="1"/>
    <col min="11844" max="12065" width="11.42578125" style="339"/>
    <col min="12066" max="12066" width="4" style="339" customWidth="1"/>
    <col min="12067" max="12067" width="43.7109375" style="339" customWidth="1"/>
    <col min="12068" max="12068" width="10.42578125" style="339" customWidth="1"/>
    <col min="12069" max="12069" width="8.42578125" style="339" customWidth="1"/>
    <col min="12070" max="12070" width="8.28515625" style="339" customWidth="1"/>
    <col min="12071" max="12071" width="10.140625" style="339" customWidth="1"/>
    <col min="12072" max="12072" width="9.5703125" style="339" customWidth="1"/>
    <col min="12073" max="12073" width="9.28515625" style="339" customWidth="1"/>
    <col min="12074" max="12075" width="7.5703125" style="339" customWidth="1"/>
    <col min="12076" max="12076" width="8.140625" style="339" customWidth="1"/>
    <col min="12077" max="12077" width="8.7109375" style="339" customWidth="1"/>
    <col min="12078" max="12078" width="9.140625" style="339" customWidth="1"/>
    <col min="12079" max="12079" width="8.85546875" style="339" customWidth="1"/>
    <col min="12080" max="12080" width="6" style="339" customWidth="1"/>
    <col min="12081" max="12081" width="7.5703125" style="339" customWidth="1"/>
    <col min="12082" max="12082" width="8" style="339" customWidth="1"/>
    <col min="12083" max="12083" width="8.140625" style="339" customWidth="1"/>
    <col min="12084" max="12084" width="7" style="339" customWidth="1"/>
    <col min="12085" max="12085" width="7.5703125" style="339" customWidth="1"/>
    <col min="12086" max="12086" width="7.42578125" style="339" customWidth="1"/>
    <col min="12087" max="12087" width="7.28515625" style="339" customWidth="1"/>
    <col min="12088" max="12088" width="7" style="339" customWidth="1"/>
    <col min="12089" max="12089" width="7.5703125" style="339" customWidth="1"/>
    <col min="12090" max="12090" width="8.28515625" style="339" customWidth="1"/>
    <col min="12091" max="12091" width="7.5703125" style="339" customWidth="1"/>
    <col min="12092" max="12092" width="11.140625" style="339" customWidth="1"/>
    <col min="12093" max="12093" width="6.42578125" style="339" customWidth="1"/>
    <col min="12094" max="12094" width="7.5703125" style="339" customWidth="1"/>
    <col min="12095" max="12095" width="9" style="339" customWidth="1"/>
    <col min="12096" max="12096" width="8.42578125" style="339" bestFit="1" customWidth="1"/>
    <col min="12097" max="12097" width="9.140625" style="339" bestFit="1" customWidth="1"/>
    <col min="12098" max="12098" width="10.85546875" style="339" customWidth="1"/>
    <col min="12099" max="12099" width="6.7109375" style="339" customWidth="1"/>
    <col min="12100" max="12321" width="11.42578125" style="339"/>
    <col min="12322" max="12322" width="4" style="339" customWidth="1"/>
    <col min="12323" max="12323" width="43.7109375" style="339" customWidth="1"/>
    <col min="12324" max="12324" width="10.42578125" style="339" customWidth="1"/>
    <col min="12325" max="12325" width="8.42578125" style="339" customWidth="1"/>
    <col min="12326" max="12326" width="8.28515625" style="339" customWidth="1"/>
    <col min="12327" max="12327" width="10.140625" style="339" customWidth="1"/>
    <col min="12328" max="12328" width="9.5703125" style="339" customWidth="1"/>
    <col min="12329" max="12329" width="9.28515625" style="339" customWidth="1"/>
    <col min="12330" max="12331" width="7.5703125" style="339" customWidth="1"/>
    <col min="12332" max="12332" width="8.140625" style="339" customWidth="1"/>
    <col min="12333" max="12333" width="8.7109375" style="339" customWidth="1"/>
    <col min="12334" max="12334" width="9.140625" style="339" customWidth="1"/>
    <col min="12335" max="12335" width="8.85546875" style="339" customWidth="1"/>
    <col min="12336" max="12336" width="6" style="339" customWidth="1"/>
    <col min="12337" max="12337" width="7.5703125" style="339" customWidth="1"/>
    <col min="12338" max="12338" width="8" style="339" customWidth="1"/>
    <col min="12339" max="12339" width="8.140625" style="339" customWidth="1"/>
    <col min="12340" max="12340" width="7" style="339" customWidth="1"/>
    <col min="12341" max="12341" width="7.5703125" style="339" customWidth="1"/>
    <col min="12342" max="12342" width="7.42578125" style="339" customWidth="1"/>
    <col min="12343" max="12343" width="7.28515625" style="339" customWidth="1"/>
    <col min="12344" max="12344" width="7" style="339" customWidth="1"/>
    <col min="12345" max="12345" width="7.5703125" style="339" customWidth="1"/>
    <col min="12346" max="12346" width="8.28515625" style="339" customWidth="1"/>
    <col min="12347" max="12347" width="7.5703125" style="339" customWidth="1"/>
    <col min="12348" max="12348" width="11.140625" style="339" customWidth="1"/>
    <col min="12349" max="12349" width="6.42578125" style="339" customWidth="1"/>
    <col min="12350" max="12350" width="7.5703125" style="339" customWidth="1"/>
    <col min="12351" max="12351" width="9" style="339" customWidth="1"/>
    <col min="12352" max="12352" width="8.42578125" style="339" bestFit="1" customWidth="1"/>
    <col min="12353" max="12353" width="9.140625" style="339" bestFit="1" customWidth="1"/>
    <col min="12354" max="12354" width="10.85546875" style="339" customWidth="1"/>
    <col min="12355" max="12355" width="6.7109375" style="339" customWidth="1"/>
    <col min="12356" max="12577" width="11.42578125" style="339"/>
    <col min="12578" max="12578" width="4" style="339" customWidth="1"/>
    <col min="12579" max="12579" width="43.7109375" style="339" customWidth="1"/>
    <col min="12580" max="12580" width="10.42578125" style="339" customWidth="1"/>
    <col min="12581" max="12581" width="8.42578125" style="339" customWidth="1"/>
    <col min="12582" max="12582" width="8.28515625" style="339" customWidth="1"/>
    <col min="12583" max="12583" width="10.140625" style="339" customWidth="1"/>
    <col min="12584" max="12584" width="9.5703125" style="339" customWidth="1"/>
    <col min="12585" max="12585" width="9.28515625" style="339" customWidth="1"/>
    <col min="12586" max="12587" width="7.5703125" style="339" customWidth="1"/>
    <col min="12588" max="12588" width="8.140625" style="339" customWidth="1"/>
    <col min="12589" max="12589" width="8.7109375" style="339" customWidth="1"/>
    <col min="12590" max="12590" width="9.140625" style="339" customWidth="1"/>
    <col min="12591" max="12591" width="8.85546875" style="339" customWidth="1"/>
    <col min="12592" max="12592" width="6" style="339" customWidth="1"/>
    <col min="12593" max="12593" width="7.5703125" style="339" customWidth="1"/>
    <col min="12594" max="12594" width="8" style="339" customWidth="1"/>
    <col min="12595" max="12595" width="8.140625" style="339" customWidth="1"/>
    <col min="12596" max="12596" width="7" style="339" customWidth="1"/>
    <col min="12597" max="12597" width="7.5703125" style="339" customWidth="1"/>
    <col min="12598" max="12598" width="7.42578125" style="339" customWidth="1"/>
    <col min="12599" max="12599" width="7.28515625" style="339" customWidth="1"/>
    <col min="12600" max="12600" width="7" style="339" customWidth="1"/>
    <col min="12601" max="12601" width="7.5703125" style="339" customWidth="1"/>
    <col min="12602" max="12602" width="8.28515625" style="339" customWidth="1"/>
    <col min="12603" max="12603" width="7.5703125" style="339" customWidth="1"/>
    <col min="12604" max="12604" width="11.140625" style="339" customWidth="1"/>
    <col min="12605" max="12605" width="6.42578125" style="339" customWidth="1"/>
    <col min="12606" max="12606" width="7.5703125" style="339" customWidth="1"/>
    <col min="12607" max="12607" width="9" style="339" customWidth="1"/>
    <col min="12608" max="12608" width="8.42578125" style="339" bestFit="1" customWidth="1"/>
    <col min="12609" max="12609" width="9.140625" style="339" bestFit="1" customWidth="1"/>
    <col min="12610" max="12610" width="10.85546875" style="339" customWidth="1"/>
    <col min="12611" max="12611" width="6.7109375" style="339" customWidth="1"/>
    <col min="12612" max="12833" width="11.42578125" style="339"/>
    <col min="12834" max="12834" width="4" style="339" customWidth="1"/>
    <col min="12835" max="12835" width="43.7109375" style="339" customWidth="1"/>
    <col min="12836" max="12836" width="10.42578125" style="339" customWidth="1"/>
    <col min="12837" max="12837" width="8.42578125" style="339" customWidth="1"/>
    <col min="12838" max="12838" width="8.28515625" style="339" customWidth="1"/>
    <col min="12839" max="12839" width="10.140625" style="339" customWidth="1"/>
    <col min="12840" max="12840" width="9.5703125" style="339" customWidth="1"/>
    <col min="12841" max="12841" width="9.28515625" style="339" customWidth="1"/>
    <col min="12842" max="12843" width="7.5703125" style="339" customWidth="1"/>
    <col min="12844" max="12844" width="8.140625" style="339" customWidth="1"/>
    <col min="12845" max="12845" width="8.7109375" style="339" customWidth="1"/>
    <col min="12846" max="12846" width="9.140625" style="339" customWidth="1"/>
    <col min="12847" max="12847" width="8.85546875" style="339" customWidth="1"/>
    <col min="12848" max="12848" width="6" style="339" customWidth="1"/>
    <col min="12849" max="12849" width="7.5703125" style="339" customWidth="1"/>
    <col min="12850" max="12850" width="8" style="339" customWidth="1"/>
    <col min="12851" max="12851" width="8.140625" style="339" customWidth="1"/>
    <col min="12852" max="12852" width="7" style="339" customWidth="1"/>
    <col min="12853" max="12853" width="7.5703125" style="339" customWidth="1"/>
    <col min="12854" max="12854" width="7.42578125" style="339" customWidth="1"/>
    <col min="12855" max="12855" width="7.28515625" style="339" customWidth="1"/>
    <col min="12856" max="12856" width="7" style="339" customWidth="1"/>
    <col min="12857" max="12857" width="7.5703125" style="339" customWidth="1"/>
    <col min="12858" max="12858" width="8.28515625" style="339" customWidth="1"/>
    <col min="12859" max="12859" width="7.5703125" style="339" customWidth="1"/>
    <col min="12860" max="12860" width="11.140625" style="339" customWidth="1"/>
    <col min="12861" max="12861" width="6.42578125" style="339" customWidth="1"/>
    <col min="12862" max="12862" width="7.5703125" style="339" customWidth="1"/>
    <col min="12863" max="12863" width="9" style="339" customWidth="1"/>
    <col min="12864" max="12864" width="8.42578125" style="339" bestFit="1" customWidth="1"/>
    <col min="12865" max="12865" width="9.140625" style="339" bestFit="1" customWidth="1"/>
    <col min="12866" max="12866" width="10.85546875" style="339" customWidth="1"/>
    <col min="12867" max="12867" width="6.7109375" style="339" customWidth="1"/>
    <col min="12868" max="13089" width="11.42578125" style="339"/>
    <col min="13090" max="13090" width="4" style="339" customWidth="1"/>
    <col min="13091" max="13091" width="43.7109375" style="339" customWidth="1"/>
    <col min="13092" max="13092" width="10.42578125" style="339" customWidth="1"/>
    <col min="13093" max="13093" width="8.42578125" style="339" customWidth="1"/>
    <col min="13094" max="13094" width="8.28515625" style="339" customWidth="1"/>
    <col min="13095" max="13095" width="10.140625" style="339" customWidth="1"/>
    <col min="13096" max="13096" width="9.5703125" style="339" customWidth="1"/>
    <col min="13097" max="13097" width="9.28515625" style="339" customWidth="1"/>
    <col min="13098" max="13099" width="7.5703125" style="339" customWidth="1"/>
    <col min="13100" max="13100" width="8.140625" style="339" customWidth="1"/>
    <col min="13101" max="13101" width="8.7109375" style="339" customWidth="1"/>
    <col min="13102" max="13102" width="9.140625" style="339" customWidth="1"/>
    <col min="13103" max="13103" width="8.85546875" style="339" customWidth="1"/>
    <col min="13104" max="13104" width="6" style="339" customWidth="1"/>
    <col min="13105" max="13105" width="7.5703125" style="339" customWidth="1"/>
    <col min="13106" max="13106" width="8" style="339" customWidth="1"/>
    <col min="13107" max="13107" width="8.140625" style="339" customWidth="1"/>
    <col min="13108" max="13108" width="7" style="339" customWidth="1"/>
    <col min="13109" max="13109" width="7.5703125" style="339" customWidth="1"/>
    <col min="13110" max="13110" width="7.42578125" style="339" customWidth="1"/>
    <col min="13111" max="13111" width="7.28515625" style="339" customWidth="1"/>
    <col min="13112" max="13112" width="7" style="339" customWidth="1"/>
    <col min="13113" max="13113" width="7.5703125" style="339" customWidth="1"/>
    <col min="13114" max="13114" width="8.28515625" style="339" customWidth="1"/>
    <col min="13115" max="13115" width="7.5703125" style="339" customWidth="1"/>
    <col min="13116" max="13116" width="11.140625" style="339" customWidth="1"/>
    <col min="13117" max="13117" width="6.42578125" style="339" customWidth="1"/>
    <col min="13118" max="13118" width="7.5703125" style="339" customWidth="1"/>
    <col min="13119" max="13119" width="9" style="339" customWidth="1"/>
    <col min="13120" max="13120" width="8.42578125" style="339" bestFit="1" customWidth="1"/>
    <col min="13121" max="13121" width="9.140625" style="339" bestFit="1" customWidth="1"/>
    <col min="13122" max="13122" width="10.85546875" style="339" customWidth="1"/>
    <col min="13123" max="13123" width="6.7109375" style="339" customWidth="1"/>
    <col min="13124" max="13345" width="11.42578125" style="339"/>
    <col min="13346" max="13346" width="4" style="339" customWidth="1"/>
    <col min="13347" max="13347" width="43.7109375" style="339" customWidth="1"/>
    <col min="13348" max="13348" width="10.42578125" style="339" customWidth="1"/>
    <col min="13349" max="13349" width="8.42578125" style="339" customWidth="1"/>
    <col min="13350" max="13350" width="8.28515625" style="339" customWidth="1"/>
    <col min="13351" max="13351" width="10.140625" style="339" customWidth="1"/>
    <col min="13352" max="13352" width="9.5703125" style="339" customWidth="1"/>
    <col min="13353" max="13353" width="9.28515625" style="339" customWidth="1"/>
    <col min="13354" max="13355" width="7.5703125" style="339" customWidth="1"/>
    <col min="13356" max="13356" width="8.140625" style="339" customWidth="1"/>
    <col min="13357" max="13357" width="8.7109375" style="339" customWidth="1"/>
    <col min="13358" max="13358" width="9.140625" style="339" customWidth="1"/>
    <col min="13359" max="13359" width="8.85546875" style="339" customWidth="1"/>
    <col min="13360" max="13360" width="6" style="339" customWidth="1"/>
    <col min="13361" max="13361" width="7.5703125" style="339" customWidth="1"/>
    <col min="13362" max="13362" width="8" style="339" customWidth="1"/>
    <col min="13363" max="13363" width="8.140625" style="339" customWidth="1"/>
    <col min="13364" max="13364" width="7" style="339" customWidth="1"/>
    <col min="13365" max="13365" width="7.5703125" style="339" customWidth="1"/>
    <col min="13366" max="13366" width="7.42578125" style="339" customWidth="1"/>
    <col min="13367" max="13367" width="7.28515625" style="339" customWidth="1"/>
    <col min="13368" max="13368" width="7" style="339" customWidth="1"/>
    <col min="13369" max="13369" width="7.5703125" style="339" customWidth="1"/>
    <col min="13370" max="13370" width="8.28515625" style="339" customWidth="1"/>
    <col min="13371" max="13371" width="7.5703125" style="339" customWidth="1"/>
    <col min="13372" max="13372" width="11.140625" style="339" customWidth="1"/>
    <col min="13373" max="13373" width="6.42578125" style="339" customWidth="1"/>
    <col min="13374" max="13374" width="7.5703125" style="339" customWidth="1"/>
    <col min="13375" max="13375" width="9" style="339" customWidth="1"/>
    <col min="13376" max="13376" width="8.42578125" style="339" bestFit="1" customWidth="1"/>
    <col min="13377" max="13377" width="9.140625" style="339" bestFit="1" customWidth="1"/>
    <col min="13378" max="13378" width="10.85546875" style="339" customWidth="1"/>
    <col min="13379" max="13379" width="6.7109375" style="339" customWidth="1"/>
    <col min="13380" max="13601" width="11.42578125" style="339"/>
    <col min="13602" max="13602" width="4" style="339" customWidth="1"/>
    <col min="13603" max="13603" width="43.7109375" style="339" customWidth="1"/>
    <col min="13604" max="13604" width="10.42578125" style="339" customWidth="1"/>
    <col min="13605" max="13605" width="8.42578125" style="339" customWidth="1"/>
    <col min="13606" max="13606" width="8.28515625" style="339" customWidth="1"/>
    <col min="13607" max="13607" width="10.140625" style="339" customWidth="1"/>
    <col min="13608" max="13608" width="9.5703125" style="339" customWidth="1"/>
    <col min="13609" max="13609" width="9.28515625" style="339" customWidth="1"/>
    <col min="13610" max="13611" width="7.5703125" style="339" customWidth="1"/>
    <col min="13612" max="13612" width="8.140625" style="339" customWidth="1"/>
    <col min="13613" max="13613" width="8.7109375" style="339" customWidth="1"/>
    <col min="13614" max="13614" width="9.140625" style="339" customWidth="1"/>
    <col min="13615" max="13615" width="8.85546875" style="339" customWidth="1"/>
    <col min="13616" max="13616" width="6" style="339" customWidth="1"/>
    <col min="13617" max="13617" width="7.5703125" style="339" customWidth="1"/>
    <col min="13618" max="13618" width="8" style="339" customWidth="1"/>
    <col min="13619" max="13619" width="8.140625" style="339" customWidth="1"/>
    <col min="13620" max="13620" width="7" style="339" customWidth="1"/>
    <col min="13621" max="13621" width="7.5703125" style="339" customWidth="1"/>
    <col min="13622" max="13622" width="7.42578125" style="339" customWidth="1"/>
    <col min="13623" max="13623" width="7.28515625" style="339" customWidth="1"/>
    <col min="13624" max="13624" width="7" style="339" customWidth="1"/>
    <col min="13625" max="13625" width="7.5703125" style="339" customWidth="1"/>
    <col min="13626" max="13626" width="8.28515625" style="339" customWidth="1"/>
    <col min="13627" max="13627" width="7.5703125" style="339" customWidth="1"/>
    <col min="13628" max="13628" width="11.140625" style="339" customWidth="1"/>
    <col min="13629" max="13629" width="6.42578125" style="339" customWidth="1"/>
    <col min="13630" max="13630" width="7.5703125" style="339" customWidth="1"/>
    <col min="13631" max="13631" width="9" style="339" customWidth="1"/>
    <col min="13632" max="13632" width="8.42578125" style="339" bestFit="1" customWidth="1"/>
    <col min="13633" max="13633" width="9.140625" style="339" bestFit="1" customWidth="1"/>
    <col min="13634" max="13634" width="10.85546875" style="339" customWidth="1"/>
    <col min="13635" max="13635" width="6.7109375" style="339" customWidth="1"/>
    <col min="13636" max="13857" width="11.42578125" style="339"/>
    <col min="13858" max="13858" width="4" style="339" customWidth="1"/>
    <col min="13859" max="13859" width="43.7109375" style="339" customWidth="1"/>
    <col min="13860" max="13860" width="10.42578125" style="339" customWidth="1"/>
    <col min="13861" max="13861" width="8.42578125" style="339" customWidth="1"/>
    <col min="13862" max="13862" width="8.28515625" style="339" customWidth="1"/>
    <col min="13863" max="13863" width="10.140625" style="339" customWidth="1"/>
    <col min="13864" max="13864" width="9.5703125" style="339" customWidth="1"/>
    <col min="13865" max="13865" width="9.28515625" style="339" customWidth="1"/>
    <col min="13866" max="13867" width="7.5703125" style="339" customWidth="1"/>
    <col min="13868" max="13868" width="8.140625" style="339" customWidth="1"/>
    <col min="13869" max="13869" width="8.7109375" style="339" customWidth="1"/>
    <col min="13870" max="13870" width="9.140625" style="339" customWidth="1"/>
    <col min="13871" max="13871" width="8.85546875" style="339" customWidth="1"/>
    <col min="13872" max="13872" width="6" style="339" customWidth="1"/>
    <col min="13873" max="13873" width="7.5703125" style="339" customWidth="1"/>
    <col min="13874" max="13874" width="8" style="339" customWidth="1"/>
    <col min="13875" max="13875" width="8.140625" style="339" customWidth="1"/>
    <col min="13876" max="13876" width="7" style="339" customWidth="1"/>
    <col min="13877" max="13877" width="7.5703125" style="339" customWidth="1"/>
    <col min="13878" max="13878" width="7.42578125" style="339" customWidth="1"/>
    <col min="13879" max="13879" width="7.28515625" style="339" customWidth="1"/>
    <col min="13880" max="13880" width="7" style="339" customWidth="1"/>
    <col min="13881" max="13881" width="7.5703125" style="339" customWidth="1"/>
    <col min="13882" max="13882" width="8.28515625" style="339" customWidth="1"/>
    <col min="13883" max="13883" width="7.5703125" style="339" customWidth="1"/>
    <col min="13884" max="13884" width="11.140625" style="339" customWidth="1"/>
    <col min="13885" max="13885" width="6.42578125" style="339" customWidth="1"/>
    <col min="13886" max="13886" width="7.5703125" style="339" customWidth="1"/>
    <col min="13887" max="13887" width="9" style="339" customWidth="1"/>
    <col min="13888" max="13888" width="8.42578125" style="339" bestFit="1" customWidth="1"/>
    <col min="13889" max="13889" width="9.140625" style="339" bestFit="1" customWidth="1"/>
    <col min="13890" max="13890" width="10.85546875" style="339" customWidth="1"/>
    <col min="13891" max="13891" width="6.7109375" style="339" customWidth="1"/>
    <col min="13892" max="14113" width="11.42578125" style="339"/>
    <col min="14114" max="14114" width="4" style="339" customWidth="1"/>
    <col min="14115" max="14115" width="43.7109375" style="339" customWidth="1"/>
    <col min="14116" max="14116" width="10.42578125" style="339" customWidth="1"/>
    <col min="14117" max="14117" width="8.42578125" style="339" customWidth="1"/>
    <col min="14118" max="14118" width="8.28515625" style="339" customWidth="1"/>
    <col min="14119" max="14119" width="10.140625" style="339" customWidth="1"/>
    <col min="14120" max="14120" width="9.5703125" style="339" customWidth="1"/>
    <col min="14121" max="14121" width="9.28515625" style="339" customWidth="1"/>
    <col min="14122" max="14123" width="7.5703125" style="339" customWidth="1"/>
    <col min="14124" max="14124" width="8.140625" style="339" customWidth="1"/>
    <col min="14125" max="14125" width="8.7109375" style="339" customWidth="1"/>
    <col min="14126" max="14126" width="9.140625" style="339" customWidth="1"/>
    <col min="14127" max="14127" width="8.85546875" style="339" customWidth="1"/>
    <col min="14128" max="14128" width="6" style="339" customWidth="1"/>
    <col min="14129" max="14129" width="7.5703125" style="339" customWidth="1"/>
    <col min="14130" max="14130" width="8" style="339" customWidth="1"/>
    <col min="14131" max="14131" width="8.140625" style="339" customWidth="1"/>
    <col min="14132" max="14132" width="7" style="339" customWidth="1"/>
    <col min="14133" max="14133" width="7.5703125" style="339" customWidth="1"/>
    <col min="14134" max="14134" width="7.42578125" style="339" customWidth="1"/>
    <col min="14135" max="14135" width="7.28515625" style="339" customWidth="1"/>
    <col min="14136" max="14136" width="7" style="339" customWidth="1"/>
    <col min="14137" max="14137" width="7.5703125" style="339" customWidth="1"/>
    <col min="14138" max="14138" width="8.28515625" style="339" customWidth="1"/>
    <col min="14139" max="14139" width="7.5703125" style="339" customWidth="1"/>
    <col min="14140" max="14140" width="11.140625" style="339" customWidth="1"/>
    <col min="14141" max="14141" width="6.42578125" style="339" customWidth="1"/>
    <col min="14142" max="14142" width="7.5703125" style="339" customWidth="1"/>
    <col min="14143" max="14143" width="9" style="339" customWidth="1"/>
    <col min="14144" max="14144" width="8.42578125" style="339" bestFit="1" customWidth="1"/>
    <col min="14145" max="14145" width="9.140625" style="339" bestFit="1" customWidth="1"/>
    <col min="14146" max="14146" width="10.85546875" style="339" customWidth="1"/>
    <col min="14147" max="14147" width="6.7109375" style="339" customWidth="1"/>
    <col min="14148" max="14369" width="11.42578125" style="339"/>
    <col min="14370" max="14370" width="4" style="339" customWidth="1"/>
    <col min="14371" max="14371" width="43.7109375" style="339" customWidth="1"/>
    <col min="14372" max="14372" width="10.42578125" style="339" customWidth="1"/>
    <col min="14373" max="14373" width="8.42578125" style="339" customWidth="1"/>
    <col min="14374" max="14374" width="8.28515625" style="339" customWidth="1"/>
    <col min="14375" max="14375" width="10.140625" style="339" customWidth="1"/>
    <col min="14376" max="14376" width="9.5703125" style="339" customWidth="1"/>
    <col min="14377" max="14377" width="9.28515625" style="339" customWidth="1"/>
    <col min="14378" max="14379" width="7.5703125" style="339" customWidth="1"/>
    <col min="14380" max="14380" width="8.140625" style="339" customWidth="1"/>
    <col min="14381" max="14381" width="8.7109375" style="339" customWidth="1"/>
    <col min="14382" max="14382" width="9.140625" style="339" customWidth="1"/>
    <col min="14383" max="14383" width="8.85546875" style="339" customWidth="1"/>
    <col min="14384" max="14384" width="6" style="339" customWidth="1"/>
    <col min="14385" max="14385" width="7.5703125" style="339" customWidth="1"/>
    <col min="14386" max="14386" width="8" style="339" customWidth="1"/>
    <col min="14387" max="14387" width="8.140625" style="339" customWidth="1"/>
    <col min="14388" max="14388" width="7" style="339" customWidth="1"/>
    <col min="14389" max="14389" width="7.5703125" style="339" customWidth="1"/>
    <col min="14390" max="14390" width="7.42578125" style="339" customWidth="1"/>
    <col min="14391" max="14391" width="7.28515625" style="339" customWidth="1"/>
    <col min="14392" max="14392" width="7" style="339" customWidth="1"/>
    <col min="14393" max="14393" width="7.5703125" style="339" customWidth="1"/>
    <col min="14394" max="14394" width="8.28515625" style="339" customWidth="1"/>
    <col min="14395" max="14395" width="7.5703125" style="339" customWidth="1"/>
    <col min="14396" max="14396" width="11.140625" style="339" customWidth="1"/>
    <col min="14397" max="14397" width="6.42578125" style="339" customWidth="1"/>
    <col min="14398" max="14398" width="7.5703125" style="339" customWidth="1"/>
    <col min="14399" max="14399" width="9" style="339" customWidth="1"/>
    <col min="14400" max="14400" width="8.42578125" style="339" bestFit="1" customWidth="1"/>
    <col min="14401" max="14401" width="9.140625" style="339" bestFit="1" customWidth="1"/>
    <col min="14402" max="14402" width="10.85546875" style="339" customWidth="1"/>
    <col min="14403" max="14403" width="6.7109375" style="339" customWidth="1"/>
    <col min="14404" max="14625" width="11.42578125" style="339"/>
    <col min="14626" max="14626" width="4" style="339" customWidth="1"/>
    <col min="14627" max="14627" width="43.7109375" style="339" customWidth="1"/>
    <col min="14628" max="14628" width="10.42578125" style="339" customWidth="1"/>
    <col min="14629" max="14629" width="8.42578125" style="339" customWidth="1"/>
    <col min="14630" max="14630" width="8.28515625" style="339" customWidth="1"/>
    <col min="14631" max="14631" width="10.140625" style="339" customWidth="1"/>
    <col min="14632" max="14632" width="9.5703125" style="339" customWidth="1"/>
    <col min="14633" max="14633" width="9.28515625" style="339" customWidth="1"/>
    <col min="14634" max="14635" width="7.5703125" style="339" customWidth="1"/>
    <col min="14636" max="14636" width="8.140625" style="339" customWidth="1"/>
    <col min="14637" max="14637" width="8.7109375" style="339" customWidth="1"/>
    <col min="14638" max="14638" width="9.140625" style="339" customWidth="1"/>
    <col min="14639" max="14639" width="8.85546875" style="339" customWidth="1"/>
    <col min="14640" max="14640" width="6" style="339" customWidth="1"/>
    <col min="14641" max="14641" width="7.5703125" style="339" customWidth="1"/>
    <col min="14642" max="14642" width="8" style="339" customWidth="1"/>
    <col min="14643" max="14643" width="8.140625" style="339" customWidth="1"/>
    <col min="14644" max="14644" width="7" style="339" customWidth="1"/>
    <col min="14645" max="14645" width="7.5703125" style="339" customWidth="1"/>
    <col min="14646" max="14646" width="7.42578125" style="339" customWidth="1"/>
    <col min="14647" max="14647" width="7.28515625" style="339" customWidth="1"/>
    <col min="14648" max="14648" width="7" style="339" customWidth="1"/>
    <col min="14649" max="14649" width="7.5703125" style="339" customWidth="1"/>
    <col min="14650" max="14650" width="8.28515625" style="339" customWidth="1"/>
    <col min="14651" max="14651" width="7.5703125" style="339" customWidth="1"/>
    <col min="14652" max="14652" width="11.140625" style="339" customWidth="1"/>
    <col min="14653" max="14653" width="6.42578125" style="339" customWidth="1"/>
    <col min="14654" max="14654" width="7.5703125" style="339" customWidth="1"/>
    <col min="14655" max="14655" width="9" style="339" customWidth="1"/>
    <col min="14656" max="14656" width="8.42578125" style="339" bestFit="1" customWidth="1"/>
    <col min="14657" max="14657" width="9.140625" style="339" bestFit="1" customWidth="1"/>
    <col min="14658" max="14658" width="10.85546875" style="339" customWidth="1"/>
    <col min="14659" max="14659" width="6.7109375" style="339" customWidth="1"/>
    <col min="14660" max="14881" width="11.42578125" style="339"/>
    <col min="14882" max="14882" width="4" style="339" customWidth="1"/>
    <col min="14883" max="14883" width="43.7109375" style="339" customWidth="1"/>
    <col min="14884" max="14884" width="10.42578125" style="339" customWidth="1"/>
    <col min="14885" max="14885" width="8.42578125" style="339" customWidth="1"/>
    <col min="14886" max="14886" width="8.28515625" style="339" customWidth="1"/>
    <col min="14887" max="14887" width="10.140625" style="339" customWidth="1"/>
    <col min="14888" max="14888" width="9.5703125" style="339" customWidth="1"/>
    <col min="14889" max="14889" width="9.28515625" style="339" customWidth="1"/>
    <col min="14890" max="14891" width="7.5703125" style="339" customWidth="1"/>
    <col min="14892" max="14892" width="8.140625" style="339" customWidth="1"/>
    <col min="14893" max="14893" width="8.7109375" style="339" customWidth="1"/>
    <col min="14894" max="14894" width="9.140625" style="339" customWidth="1"/>
    <col min="14895" max="14895" width="8.85546875" style="339" customWidth="1"/>
    <col min="14896" max="14896" width="6" style="339" customWidth="1"/>
    <col min="14897" max="14897" width="7.5703125" style="339" customWidth="1"/>
    <col min="14898" max="14898" width="8" style="339" customWidth="1"/>
    <col min="14899" max="14899" width="8.140625" style="339" customWidth="1"/>
    <col min="14900" max="14900" width="7" style="339" customWidth="1"/>
    <col min="14901" max="14901" width="7.5703125" style="339" customWidth="1"/>
    <col min="14902" max="14902" width="7.42578125" style="339" customWidth="1"/>
    <col min="14903" max="14903" width="7.28515625" style="339" customWidth="1"/>
    <col min="14904" max="14904" width="7" style="339" customWidth="1"/>
    <col min="14905" max="14905" width="7.5703125" style="339" customWidth="1"/>
    <col min="14906" max="14906" width="8.28515625" style="339" customWidth="1"/>
    <col min="14907" max="14907" width="7.5703125" style="339" customWidth="1"/>
    <col min="14908" max="14908" width="11.140625" style="339" customWidth="1"/>
    <col min="14909" max="14909" width="6.42578125" style="339" customWidth="1"/>
    <col min="14910" max="14910" width="7.5703125" style="339" customWidth="1"/>
    <col min="14911" max="14911" width="9" style="339" customWidth="1"/>
    <col min="14912" max="14912" width="8.42578125" style="339" bestFit="1" customWidth="1"/>
    <col min="14913" max="14913" width="9.140625" style="339" bestFit="1" customWidth="1"/>
    <col min="14914" max="14914" width="10.85546875" style="339" customWidth="1"/>
    <col min="14915" max="14915" width="6.7109375" style="339" customWidth="1"/>
    <col min="14916" max="15137" width="11.42578125" style="339"/>
    <col min="15138" max="15138" width="4" style="339" customWidth="1"/>
    <col min="15139" max="15139" width="43.7109375" style="339" customWidth="1"/>
    <col min="15140" max="15140" width="10.42578125" style="339" customWidth="1"/>
    <col min="15141" max="15141" width="8.42578125" style="339" customWidth="1"/>
    <col min="15142" max="15142" width="8.28515625" style="339" customWidth="1"/>
    <col min="15143" max="15143" width="10.140625" style="339" customWidth="1"/>
    <col min="15144" max="15144" width="9.5703125" style="339" customWidth="1"/>
    <col min="15145" max="15145" width="9.28515625" style="339" customWidth="1"/>
    <col min="15146" max="15147" width="7.5703125" style="339" customWidth="1"/>
    <col min="15148" max="15148" width="8.140625" style="339" customWidth="1"/>
    <col min="15149" max="15149" width="8.7109375" style="339" customWidth="1"/>
    <col min="15150" max="15150" width="9.140625" style="339" customWidth="1"/>
    <col min="15151" max="15151" width="8.85546875" style="339" customWidth="1"/>
    <col min="15152" max="15152" width="6" style="339" customWidth="1"/>
    <col min="15153" max="15153" width="7.5703125" style="339" customWidth="1"/>
    <col min="15154" max="15154" width="8" style="339" customWidth="1"/>
    <col min="15155" max="15155" width="8.140625" style="339" customWidth="1"/>
    <col min="15156" max="15156" width="7" style="339" customWidth="1"/>
    <col min="15157" max="15157" width="7.5703125" style="339" customWidth="1"/>
    <col min="15158" max="15158" width="7.42578125" style="339" customWidth="1"/>
    <col min="15159" max="15159" width="7.28515625" style="339" customWidth="1"/>
    <col min="15160" max="15160" width="7" style="339" customWidth="1"/>
    <col min="15161" max="15161" width="7.5703125" style="339" customWidth="1"/>
    <col min="15162" max="15162" width="8.28515625" style="339" customWidth="1"/>
    <col min="15163" max="15163" width="7.5703125" style="339" customWidth="1"/>
    <col min="15164" max="15164" width="11.140625" style="339" customWidth="1"/>
    <col min="15165" max="15165" width="6.42578125" style="339" customWidth="1"/>
    <col min="15166" max="15166" width="7.5703125" style="339" customWidth="1"/>
    <col min="15167" max="15167" width="9" style="339" customWidth="1"/>
    <col min="15168" max="15168" width="8.42578125" style="339" bestFit="1" customWidth="1"/>
    <col min="15169" max="15169" width="9.140625" style="339" bestFit="1" customWidth="1"/>
    <col min="15170" max="15170" width="10.85546875" style="339" customWidth="1"/>
    <col min="15171" max="15171" width="6.7109375" style="339" customWidth="1"/>
    <col min="15172" max="15393" width="11.42578125" style="339"/>
    <col min="15394" max="15394" width="4" style="339" customWidth="1"/>
    <col min="15395" max="15395" width="43.7109375" style="339" customWidth="1"/>
    <col min="15396" max="15396" width="10.42578125" style="339" customWidth="1"/>
    <col min="15397" max="15397" width="8.42578125" style="339" customWidth="1"/>
    <col min="15398" max="15398" width="8.28515625" style="339" customWidth="1"/>
    <col min="15399" max="15399" width="10.140625" style="339" customWidth="1"/>
    <col min="15400" max="15400" width="9.5703125" style="339" customWidth="1"/>
    <col min="15401" max="15401" width="9.28515625" style="339" customWidth="1"/>
    <col min="15402" max="15403" width="7.5703125" style="339" customWidth="1"/>
    <col min="15404" max="15404" width="8.140625" style="339" customWidth="1"/>
    <col min="15405" max="15405" width="8.7109375" style="339" customWidth="1"/>
    <col min="15406" max="15406" width="9.140625" style="339" customWidth="1"/>
    <col min="15407" max="15407" width="8.85546875" style="339" customWidth="1"/>
    <col min="15408" max="15408" width="6" style="339" customWidth="1"/>
    <col min="15409" max="15409" width="7.5703125" style="339" customWidth="1"/>
    <col min="15410" max="15410" width="8" style="339" customWidth="1"/>
    <col min="15411" max="15411" width="8.140625" style="339" customWidth="1"/>
    <col min="15412" max="15412" width="7" style="339" customWidth="1"/>
    <col min="15413" max="15413" width="7.5703125" style="339" customWidth="1"/>
    <col min="15414" max="15414" width="7.42578125" style="339" customWidth="1"/>
    <col min="15415" max="15415" width="7.28515625" style="339" customWidth="1"/>
    <col min="15416" max="15416" width="7" style="339" customWidth="1"/>
    <col min="15417" max="15417" width="7.5703125" style="339" customWidth="1"/>
    <col min="15418" max="15418" width="8.28515625" style="339" customWidth="1"/>
    <col min="15419" max="15419" width="7.5703125" style="339" customWidth="1"/>
    <col min="15420" max="15420" width="11.140625" style="339" customWidth="1"/>
    <col min="15421" max="15421" width="6.42578125" style="339" customWidth="1"/>
    <col min="15422" max="15422" width="7.5703125" style="339" customWidth="1"/>
    <col min="15423" max="15423" width="9" style="339" customWidth="1"/>
    <col min="15424" max="15424" width="8.42578125" style="339" bestFit="1" customWidth="1"/>
    <col min="15425" max="15425" width="9.140625" style="339" bestFit="1" customWidth="1"/>
    <col min="15426" max="15426" width="10.85546875" style="339" customWidth="1"/>
    <col min="15427" max="15427" width="6.7109375" style="339" customWidth="1"/>
    <col min="15428" max="15649" width="11.42578125" style="339"/>
    <col min="15650" max="15650" width="4" style="339" customWidth="1"/>
    <col min="15651" max="15651" width="43.7109375" style="339" customWidth="1"/>
    <col min="15652" max="15652" width="10.42578125" style="339" customWidth="1"/>
    <col min="15653" max="15653" width="8.42578125" style="339" customWidth="1"/>
    <col min="15654" max="15654" width="8.28515625" style="339" customWidth="1"/>
    <col min="15655" max="15655" width="10.140625" style="339" customWidth="1"/>
    <col min="15656" max="15656" width="9.5703125" style="339" customWidth="1"/>
    <col min="15657" max="15657" width="9.28515625" style="339" customWidth="1"/>
    <col min="15658" max="15659" width="7.5703125" style="339" customWidth="1"/>
    <col min="15660" max="15660" width="8.140625" style="339" customWidth="1"/>
    <col min="15661" max="15661" width="8.7109375" style="339" customWidth="1"/>
    <col min="15662" max="15662" width="9.140625" style="339" customWidth="1"/>
    <col min="15663" max="15663" width="8.85546875" style="339" customWidth="1"/>
    <col min="15664" max="15664" width="6" style="339" customWidth="1"/>
    <col min="15665" max="15665" width="7.5703125" style="339" customWidth="1"/>
    <col min="15666" max="15666" width="8" style="339" customWidth="1"/>
    <col min="15667" max="15667" width="8.140625" style="339" customWidth="1"/>
    <col min="15668" max="15668" width="7" style="339" customWidth="1"/>
    <col min="15669" max="15669" width="7.5703125" style="339" customWidth="1"/>
    <col min="15670" max="15670" width="7.42578125" style="339" customWidth="1"/>
    <col min="15671" max="15671" width="7.28515625" style="339" customWidth="1"/>
    <col min="15672" max="15672" width="7" style="339" customWidth="1"/>
    <col min="15673" max="15673" width="7.5703125" style="339" customWidth="1"/>
    <col min="15674" max="15674" width="8.28515625" style="339" customWidth="1"/>
    <col min="15675" max="15675" width="7.5703125" style="339" customWidth="1"/>
    <col min="15676" max="15676" width="11.140625" style="339" customWidth="1"/>
    <col min="15677" max="15677" width="6.42578125" style="339" customWidth="1"/>
    <col min="15678" max="15678" width="7.5703125" style="339" customWidth="1"/>
    <col min="15679" max="15679" width="9" style="339" customWidth="1"/>
    <col min="15680" max="15680" width="8.42578125" style="339" bestFit="1" customWidth="1"/>
    <col min="15681" max="15681" width="9.140625" style="339" bestFit="1" customWidth="1"/>
    <col min="15682" max="15682" width="10.85546875" style="339" customWidth="1"/>
    <col min="15683" max="15683" width="6.7109375" style="339" customWidth="1"/>
    <col min="15684" max="15905" width="11.42578125" style="339"/>
    <col min="15906" max="15906" width="4" style="339" customWidth="1"/>
    <col min="15907" max="15907" width="43.7109375" style="339" customWidth="1"/>
    <col min="15908" max="15908" width="10.42578125" style="339" customWidth="1"/>
    <col min="15909" max="15909" width="8.42578125" style="339" customWidth="1"/>
    <col min="15910" max="15910" width="8.28515625" style="339" customWidth="1"/>
    <col min="15911" max="15911" width="10.140625" style="339" customWidth="1"/>
    <col min="15912" max="15912" width="9.5703125" style="339" customWidth="1"/>
    <col min="15913" max="15913" width="9.28515625" style="339" customWidth="1"/>
    <col min="15914" max="15915" width="7.5703125" style="339" customWidth="1"/>
    <col min="15916" max="15916" width="8.140625" style="339" customWidth="1"/>
    <col min="15917" max="15917" width="8.7109375" style="339" customWidth="1"/>
    <col min="15918" max="15918" width="9.140625" style="339" customWidth="1"/>
    <col min="15919" max="15919" width="8.85546875" style="339" customWidth="1"/>
    <col min="15920" max="15920" width="6" style="339" customWidth="1"/>
    <col min="15921" max="15921" width="7.5703125" style="339" customWidth="1"/>
    <col min="15922" max="15922" width="8" style="339" customWidth="1"/>
    <col min="15923" max="15923" width="8.140625" style="339" customWidth="1"/>
    <col min="15924" max="15924" width="7" style="339" customWidth="1"/>
    <col min="15925" max="15925" width="7.5703125" style="339" customWidth="1"/>
    <col min="15926" max="15926" width="7.42578125" style="339" customWidth="1"/>
    <col min="15927" max="15927" width="7.28515625" style="339" customWidth="1"/>
    <col min="15928" max="15928" width="7" style="339" customWidth="1"/>
    <col min="15929" max="15929" width="7.5703125" style="339" customWidth="1"/>
    <col min="15930" max="15930" width="8.28515625" style="339" customWidth="1"/>
    <col min="15931" max="15931" width="7.5703125" style="339" customWidth="1"/>
    <col min="15932" max="15932" width="11.140625" style="339" customWidth="1"/>
    <col min="15933" max="15933" width="6.42578125" style="339" customWidth="1"/>
    <col min="15934" max="15934" width="7.5703125" style="339" customWidth="1"/>
    <col min="15935" max="15935" width="9" style="339" customWidth="1"/>
    <col min="15936" max="15936" width="8.42578125" style="339" bestFit="1" customWidth="1"/>
    <col min="15937" max="15937" width="9.140625" style="339" bestFit="1" customWidth="1"/>
    <col min="15938" max="15938" width="10.85546875" style="339" customWidth="1"/>
    <col min="15939" max="15939" width="6.7109375" style="339" customWidth="1"/>
    <col min="15940" max="16161" width="11.42578125" style="339"/>
    <col min="16162" max="16162" width="4" style="339" customWidth="1"/>
    <col min="16163" max="16163" width="43.7109375" style="339" customWidth="1"/>
    <col min="16164" max="16164" width="10.42578125" style="339" customWidth="1"/>
    <col min="16165" max="16165" width="8.42578125" style="339" customWidth="1"/>
    <col min="16166" max="16166" width="8.28515625" style="339" customWidth="1"/>
    <col min="16167" max="16167" width="10.140625" style="339" customWidth="1"/>
    <col min="16168" max="16168" width="9.5703125" style="339" customWidth="1"/>
    <col min="16169" max="16169" width="9.28515625" style="339" customWidth="1"/>
    <col min="16170" max="16171" width="7.5703125" style="339" customWidth="1"/>
    <col min="16172" max="16172" width="8.140625" style="339" customWidth="1"/>
    <col min="16173" max="16173" width="8.7109375" style="339" customWidth="1"/>
    <col min="16174" max="16174" width="9.140625" style="339" customWidth="1"/>
    <col min="16175" max="16175" width="8.85546875" style="339" customWidth="1"/>
    <col min="16176" max="16176" width="6" style="339" customWidth="1"/>
    <col min="16177" max="16177" width="7.5703125" style="339" customWidth="1"/>
    <col min="16178" max="16178" width="8" style="339" customWidth="1"/>
    <col min="16179" max="16179" width="8.140625" style="339" customWidth="1"/>
    <col min="16180" max="16180" width="7" style="339" customWidth="1"/>
    <col min="16181" max="16181" width="7.5703125" style="339" customWidth="1"/>
    <col min="16182" max="16182" width="7.42578125" style="339" customWidth="1"/>
    <col min="16183" max="16183" width="7.28515625" style="339" customWidth="1"/>
    <col min="16184" max="16184" width="7" style="339" customWidth="1"/>
    <col min="16185" max="16185" width="7.5703125" style="339" customWidth="1"/>
    <col min="16186" max="16186" width="8.28515625" style="339" customWidth="1"/>
    <col min="16187" max="16187" width="7.5703125" style="339" customWidth="1"/>
    <col min="16188" max="16188" width="11.140625" style="339" customWidth="1"/>
    <col min="16189" max="16189" width="6.42578125" style="339" customWidth="1"/>
    <col min="16190" max="16190" width="7.5703125" style="339" customWidth="1"/>
    <col min="16191" max="16191" width="9" style="339" customWidth="1"/>
    <col min="16192" max="16192" width="8.42578125" style="339" bestFit="1" customWidth="1"/>
    <col min="16193" max="16193" width="9.140625" style="339" bestFit="1" customWidth="1"/>
    <col min="16194" max="16194" width="10.85546875" style="339" customWidth="1"/>
    <col min="16195" max="16195" width="6.7109375" style="339" customWidth="1"/>
    <col min="16196" max="16384" width="11.42578125" style="339"/>
  </cols>
  <sheetData>
    <row r="1" spans="1:68" s="345" customFormat="1" ht="22.5">
      <c r="A1" s="882" t="s">
        <v>438</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2"/>
      <c r="BC1" s="882"/>
      <c r="BD1" s="882"/>
      <c r="BE1" s="882"/>
      <c r="BF1" s="882"/>
      <c r="BG1" s="882"/>
      <c r="BH1" s="882"/>
      <c r="BI1" s="597"/>
      <c r="BJ1" s="597"/>
      <c r="BK1" s="597"/>
      <c r="BL1" s="343"/>
      <c r="BM1" s="344"/>
      <c r="BN1" s="344"/>
      <c r="BO1" s="343"/>
    </row>
    <row r="2" spans="1:68" s="347" customFormat="1" ht="20.25">
      <c r="A2" s="883" t="s">
        <v>452</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c r="BA2" s="883"/>
      <c r="BB2" s="883"/>
      <c r="BC2" s="883"/>
      <c r="BD2" s="883"/>
      <c r="BE2" s="883"/>
      <c r="BF2" s="883"/>
      <c r="BG2" s="883"/>
      <c r="BH2" s="883"/>
      <c r="BI2" s="346"/>
      <c r="BJ2" s="346"/>
      <c r="BK2" s="346"/>
      <c r="BM2" s="348"/>
      <c r="BN2" s="348"/>
    </row>
    <row r="3" spans="1:68" s="347" customFormat="1" ht="20.25">
      <c r="A3" s="808" t="e">
        <f>+#REF!</f>
        <v>#REF!</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808"/>
      <c r="AW3" s="808"/>
      <c r="AX3" s="808"/>
      <c r="AY3" s="808"/>
      <c r="AZ3" s="808"/>
      <c r="BA3" s="808"/>
      <c r="BB3" s="808"/>
      <c r="BC3" s="808"/>
      <c r="BD3" s="808"/>
      <c r="BE3" s="808"/>
      <c r="BF3" s="808"/>
      <c r="BG3" s="808"/>
      <c r="BH3" s="808"/>
      <c r="BI3" s="349"/>
      <c r="BJ3" s="349"/>
      <c r="BK3" s="349"/>
      <c r="BM3" s="348"/>
      <c r="BN3" s="348"/>
    </row>
    <row r="4" spans="1:68" s="347" customFormat="1" ht="18.75">
      <c r="A4" s="884"/>
      <c r="B4" s="884"/>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4"/>
      <c r="AU4" s="884"/>
      <c r="AV4" s="884"/>
      <c r="AW4" s="884"/>
      <c r="AX4" s="884"/>
      <c r="AY4" s="884"/>
      <c r="AZ4" s="884"/>
      <c r="BA4" s="884"/>
      <c r="BB4" s="884"/>
      <c r="BC4" s="884"/>
      <c r="BD4" s="884"/>
      <c r="BE4" s="884"/>
      <c r="BF4" s="884"/>
      <c r="BG4" s="884"/>
      <c r="BH4" s="884"/>
      <c r="BI4" s="349"/>
      <c r="BJ4" s="349"/>
      <c r="BK4" s="349"/>
      <c r="BM4" s="348"/>
      <c r="BN4" s="348"/>
    </row>
    <row r="5" spans="1:68" s="350" customFormat="1">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809" t="s">
        <v>16</v>
      </c>
      <c r="AC5" s="809"/>
      <c r="AD5" s="809"/>
      <c r="AE5" s="809"/>
      <c r="AF5" s="809"/>
      <c r="AG5" s="809"/>
      <c r="AH5" s="809"/>
      <c r="AI5" s="809"/>
      <c r="AJ5" s="809"/>
      <c r="AK5" s="809"/>
      <c r="AL5" s="809"/>
      <c r="AM5" s="809"/>
      <c r="AN5" s="809"/>
      <c r="AO5" s="809"/>
      <c r="AP5" s="809"/>
      <c r="AQ5" s="809"/>
      <c r="AR5" s="809"/>
      <c r="AS5" s="809"/>
      <c r="AT5" s="809"/>
      <c r="AU5" s="809"/>
      <c r="AV5" s="809"/>
      <c r="AW5" s="809"/>
      <c r="AX5" s="809"/>
      <c r="AY5" s="809"/>
      <c r="AZ5" s="809"/>
      <c r="BA5" s="809"/>
      <c r="BB5" s="809"/>
      <c r="BC5" s="809"/>
      <c r="BD5" s="809"/>
      <c r="BE5" s="809"/>
      <c r="BF5" s="809"/>
      <c r="BG5" s="809"/>
      <c r="BH5" s="809"/>
      <c r="BI5" s="328"/>
      <c r="BJ5" s="328"/>
      <c r="BK5" s="328"/>
      <c r="BM5" s="348"/>
      <c r="BN5" s="348"/>
    </row>
    <row r="6" spans="1:68" s="351" customFormat="1">
      <c r="A6" s="800" t="s">
        <v>35</v>
      </c>
      <c r="B6" s="800" t="s">
        <v>278</v>
      </c>
      <c r="C6" s="800" t="s">
        <v>2</v>
      </c>
      <c r="D6" s="801" t="s">
        <v>414</v>
      </c>
      <c r="E6" s="804" t="s">
        <v>429</v>
      </c>
      <c r="F6" s="801" t="s">
        <v>430</v>
      </c>
      <c r="G6" s="800" t="s">
        <v>3</v>
      </c>
      <c r="H6" s="800" t="s">
        <v>6</v>
      </c>
      <c r="I6" s="800" t="s">
        <v>279</v>
      </c>
      <c r="J6" s="800"/>
      <c r="K6" s="800"/>
      <c r="L6" s="800"/>
      <c r="M6" s="800"/>
      <c r="N6" s="819" t="s">
        <v>280</v>
      </c>
      <c r="O6" s="797"/>
      <c r="P6" s="816" t="s">
        <v>48</v>
      </c>
      <c r="Q6" s="817"/>
      <c r="R6" s="818" t="s">
        <v>304</v>
      </c>
      <c r="S6" s="818"/>
      <c r="T6" s="818"/>
      <c r="U6" s="818"/>
      <c r="V6" s="822" t="s">
        <v>301</v>
      </c>
      <c r="W6" s="886"/>
      <c r="X6" s="886"/>
      <c r="Y6" s="887"/>
      <c r="Z6" s="818" t="s">
        <v>294</v>
      </c>
      <c r="AA6" s="818"/>
      <c r="AB6" s="818"/>
      <c r="AC6" s="818"/>
      <c r="AD6" s="804" t="s">
        <v>352</v>
      </c>
      <c r="AE6" s="822" t="s">
        <v>295</v>
      </c>
      <c r="AF6" s="886"/>
      <c r="AG6" s="886"/>
      <c r="AH6" s="887"/>
      <c r="AI6" s="810" t="s">
        <v>303</v>
      </c>
      <c r="AJ6" s="811"/>
      <c r="AK6" s="811"/>
      <c r="AL6" s="812"/>
      <c r="AM6" s="810" t="s">
        <v>281</v>
      </c>
      <c r="AN6" s="811"/>
      <c r="AO6" s="811"/>
      <c r="AP6" s="812"/>
      <c r="AQ6" s="804" t="s">
        <v>423</v>
      </c>
      <c r="AR6" s="822" t="s">
        <v>454</v>
      </c>
      <c r="AS6" s="886"/>
      <c r="AT6" s="886"/>
      <c r="AU6" s="887"/>
      <c r="AV6" s="810" t="s">
        <v>299</v>
      </c>
      <c r="AW6" s="811"/>
      <c r="AX6" s="811"/>
      <c r="AY6" s="811"/>
      <c r="AZ6" s="812"/>
      <c r="BA6" s="810" t="s">
        <v>455</v>
      </c>
      <c r="BB6" s="811"/>
      <c r="BC6" s="811"/>
      <c r="BD6" s="811"/>
      <c r="BE6" s="811"/>
      <c r="BF6" s="812"/>
      <c r="BG6" s="804" t="s">
        <v>248</v>
      </c>
      <c r="BH6" s="800" t="s">
        <v>5</v>
      </c>
      <c r="BI6" s="595"/>
      <c r="BJ6" s="595"/>
      <c r="BK6" s="595"/>
      <c r="BL6" s="810" t="s">
        <v>282</v>
      </c>
      <c r="BM6" s="811"/>
      <c r="BN6" s="812"/>
    </row>
    <row r="7" spans="1:68" s="352" customFormat="1">
      <c r="A7" s="800"/>
      <c r="B7" s="800"/>
      <c r="C7" s="800"/>
      <c r="D7" s="802"/>
      <c r="E7" s="805"/>
      <c r="F7" s="802"/>
      <c r="G7" s="800"/>
      <c r="H7" s="800"/>
      <c r="I7" s="800" t="s">
        <v>283</v>
      </c>
      <c r="J7" s="800" t="s">
        <v>38</v>
      </c>
      <c r="K7" s="800"/>
      <c r="L7" s="800"/>
      <c r="M7" s="800"/>
      <c r="N7" s="820"/>
      <c r="O7" s="798"/>
      <c r="P7" s="801" t="s">
        <v>292</v>
      </c>
      <c r="Q7" s="801" t="s">
        <v>293</v>
      </c>
      <c r="R7" s="813" t="s">
        <v>4</v>
      </c>
      <c r="S7" s="816" t="s">
        <v>96</v>
      </c>
      <c r="T7" s="885"/>
      <c r="U7" s="817"/>
      <c r="V7" s="823"/>
      <c r="W7" s="888"/>
      <c r="X7" s="888"/>
      <c r="Y7" s="889"/>
      <c r="Z7" s="813" t="s">
        <v>4</v>
      </c>
      <c r="AA7" s="816" t="s">
        <v>96</v>
      </c>
      <c r="AB7" s="885"/>
      <c r="AC7" s="817"/>
      <c r="AD7" s="805"/>
      <c r="AE7" s="823"/>
      <c r="AF7" s="888"/>
      <c r="AG7" s="888"/>
      <c r="AH7" s="889"/>
      <c r="AI7" s="813" t="s">
        <v>4</v>
      </c>
      <c r="AJ7" s="816" t="s">
        <v>96</v>
      </c>
      <c r="AK7" s="885"/>
      <c r="AL7" s="817"/>
      <c r="AM7" s="813" t="s">
        <v>4</v>
      </c>
      <c r="AN7" s="816" t="s">
        <v>96</v>
      </c>
      <c r="AO7" s="885"/>
      <c r="AP7" s="817"/>
      <c r="AQ7" s="805"/>
      <c r="AR7" s="823"/>
      <c r="AS7" s="888"/>
      <c r="AT7" s="888"/>
      <c r="AU7" s="889"/>
      <c r="AV7" s="813" t="s">
        <v>4</v>
      </c>
      <c r="AW7" s="816" t="s">
        <v>96</v>
      </c>
      <c r="AX7" s="885"/>
      <c r="AY7" s="885"/>
      <c r="AZ7" s="817"/>
      <c r="BA7" s="813" t="s">
        <v>4</v>
      </c>
      <c r="BB7" s="800" t="s">
        <v>96</v>
      </c>
      <c r="BC7" s="800"/>
      <c r="BD7" s="800"/>
      <c r="BE7" s="800"/>
      <c r="BF7" s="800"/>
      <c r="BG7" s="805"/>
      <c r="BH7" s="800"/>
      <c r="BI7" s="594"/>
      <c r="BJ7" s="594"/>
      <c r="BK7" s="594"/>
      <c r="BL7" s="804" t="s">
        <v>285</v>
      </c>
      <c r="BM7" s="804" t="s">
        <v>286</v>
      </c>
      <c r="BN7" s="804" t="s">
        <v>287</v>
      </c>
    </row>
    <row r="8" spans="1:68" s="352" customFormat="1">
      <c r="A8" s="800"/>
      <c r="B8" s="800"/>
      <c r="C8" s="800"/>
      <c r="D8" s="802"/>
      <c r="E8" s="805"/>
      <c r="F8" s="802"/>
      <c r="G8" s="800"/>
      <c r="H8" s="800"/>
      <c r="I8" s="800"/>
      <c r="J8" s="800" t="s">
        <v>4</v>
      </c>
      <c r="K8" s="800" t="s">
        <v>288</v>
      </c>
      <c r="L8" s="800"/>
      <c r="M8" s="800" t="s">
        <v>289</v>
      </c>
      <c r="N8" s="820"/>
      <c r="O8" s="798"/>
      <c r="P8" s="802"/>
      <c r="Q8" s="802"/>
      <c r="R8" s="814"/>
      <c r="S8" s="802" t="s">
        <v>29</v>
      </c>
      <c r="T8" s="802" t="s">
        <v>30</v>
      </c>
      <c r="U8" s="801" t="s">
        <v>289</v>
      </c>
      <c r="V8" s="823"/>
      <c r="W8" s="888"/>
      <c r="X8" s="888"/>
      <c r="Y8" s="889"/>
      <c r="Z8" s="814"/>
      <c r="AA8" s="802" t="s">
        <v>29</v>
      </c>
      <c r="AB8" s="802" t="s">
        <v>30</v>
      </c>
      <c r="AC8" s="801" t="s">
        <v>289</v>
      </c>
      <c r="AD8" s="805"/>
      <c r="AE8" s="823"/>
      <c r="AF8" s="888"/>
      <c r="AG8" s="888"/>
      <c r="AH8" s="889"/>
      <c r="AI8" s="814"/>
      <c r="AJ8" s="802" t="s">
        <v>29</v>
      </c>
      <c r="AK8" s="802" t="s">
        <v>30</v>
      </c>
      <c r="AL8" s="801" t="s">
        <v>289</v>
      </c>
      <c r="AM8" s="814"/>
      <c r="AN8" s="802" t="s">
        <v>29</v>
      </c>
      <c r="AO8" s="802" t="s">
        <v>30</v>
      </c>
      <c r="AP8" s="801" t="s">
        <v>289</v>
      </c>
      <c r="AQ8" s="805"/>
      <c r="AR8" s="823"/>
      <c r="AS8" s="888"/>
      <c r="AT8" s="888"/>
      <c r="AU8" s="889"/>
      <c r="AV8" s="814"/>
      <c r="AW8" s="802" t="s">
        <v>29</v>
      </c>
      <c r="AX8" s="802" t="s">
        <v>305</v>
      </c>
      <c r="AY8" s="802" t="s">
        <v>398</v>
      </c>
      <c r="AZ8" s="801" t="s">
        <v>289</v>
      </c>
      <c r="BA8" s="814"/>
      <c r="BB8" s="800" t="s">
        <v>29</v>
      </c>
      <c r="BC8" s="800" t="s">
        <v>30</v>
      </c>
      <c r="BD8" s="800" t="s">
        <v>305</v>
      </c>
      <c r="BE8" s="800" t="s">
        <v>398</v>
      </c>
      <c r="BF8" s="800" t="s">
        <v>289</v>
      </c>
      <c r="BG8" s="805"/>
      <c r="BH8" s="800"/>
      <c r="BI8" s="593"/>
      <c r="BJ8" s="593"/>
      <c r="BK8" s="593"/>
      <c r="BL8" s="805"/>
      <c r="BM8" s="805"/>
      <c r="BN8" s="805"/>
    </row>
    <row r="9" spans="1:68" s="352" customFormat="1">
      <c r="A9" s="800"/>
      <c r="B9" s="800"/>
      <c r="C9" s="800"/>
      <c r="D9" s="803"/>
      <c r="E9" s="806"/>
      <c r="F9" s="803"/>
      <c r="G9" s="800"/>
      <c r="H9" s="800"/>
      <c r="I9" s="800"/>
      <c r="J9" s="800"/>
      <c r="K9" s="596" t="s">
        <v>29</v>
      </c>
      <c r="L9" s="596" t="s">
        <v>30</v>
      </c>
      <c r="M9" s="800"/>
      <c r="N9" s="821"/>
      <c r="O9" s="799"/>
      <c r="P9" s="803"/>
      <c r="Q9" s="803"/>
      <c r="R9" s="815"/>
      <c r="S9" s="803"/>
      <c r="T9" s="803"/>
      <c r="U9" s="803"/>
      <c r="V9" s="824"/>
      <c r="W9" s="890"/>
      <c r="X9" s="890"/>
      <c r="Y9" s="891"/>
      <c r="Z9" s="815"/>
      <c r="AA9" s="803"/>
      <c r="AB9" s="803"/>
      <c r="AC9" s="803"/>
      <c r="AD9" s="806"/>
      <c r="AE9" s="824"/>
      <c r="AF9" s="890"/>
      <c r="AG9" s="890"/>
      <c r="AH9" s="891"/>
      <c r="AI9" s="815"/>
      <c r="AJ9" s="803"/>
      <c r="AK9" s="803"/>
      <c r="AL9" s="803"/>
      <c r="AM9" s="815"/>
      <c r="AN9" s="803"/>
      <c r="AO9" s="803"/>
      <c r="AP9" s="803"/>
      <c r="AQ9" s="806"/>
      <c r="AR9" s="824"/>
      <c r="AS9" s="890"/>
      <c r="AT9" s="890"/>
      <c r="AU9" s="891"/>
      <c r="AV9" s="815"/>
      <c r="AW9" s="803"/>
      <c r="AX9" s="803"/>
      <c r="AY9" s="803"/>
      <c r="AZ9" s="803"/>
      <c r="BA9" s="815"/>
      <c r="BB9" s="800"/>
      <c r="BC9" s="800"/>
      <c r="BD9" s="800"/>
      <c r="BE9" s="800"/>
      <c r="BF9" s="800"/>
      <c r="BG9" s="806"/>
      <c r="BH9" s="800"/>
      <c r="BI9" s="593"/>
      <c r="BJ9" s="593"/>
      <c r="BK9" s="593"/>
      <c r="BL9" s="825"/>
      <c r="BM9" s="825"/>
      <c r="BN9" s="825"/>
    </row>
    <row r="10" spans="1:68" s="356" customFormat="1" ht="18.75">
      <c r="A10" s="329">
        <v>1</v>
      </c>
      <c r="B10" s="329">
        <v>2</v>
      </c>
      <c r="C10" s="329">
        <v>3</v>
      </c>
      <c r="D10" s="329">
        <v>4</v>
      </c>
      <c r="E10" s="574">
        <v>5</v>
      </c>
      <c r="F10" s="329">
        <v>6</v>
      </c>
      <c r="G10" s="329">
        <v>4</v>
      </c>
      <c r="H10" s="329">
        <v>7</v>
      </c>
      <c r="I10" s="329">
        <v>8</v>
      </c>
      <c r="J10" s="329">
        <v>9</v>
      </c>
      <c r="K10" s="329">
        <v>10</v>
      </c>
      <c r="L10" s="329">
        <v>11</v>
      </c>
      <c r="M10" s="329">
        <v>12</v>
      </c>
      <c r="N10" s="329">
        <v>13</v>
      </c>
      <c r="O10" s="329">
        <v>12</v>
      </c>
      <c r="P10" s="329">
        <v>13</v>
      </c>
      <c r="Q10" s="329">
        <v>14</v>
      </c>
      <c r="R10" s="329">
        <v>15</v>
      </c>
      <c r="S10" s="329">
        <v>16</v>
      </c>
      <c r="T10" s="329">
        <v>17</v>
      </c>
      <c r="U10" s="329">
        <v>18</v>
      </c>
      <c r="V10" s="329">
        <v>15</v>
      </c>
      <c r="W10" s="329">
        <v>20</v>
      </c>
      <c r="X10" s="329">
        <v>21</v>
      </c>
      <c r="Y10" s="329">
        <v>22</v>
      </c>
      <c r="Z10" s="329">
        <v>23</v>
      </c>
      <c r="AA10" s="329">
        <v>24</v>
      </c>
      <c r="AB10" s="329">
        <v>25</v>
      </c>
      <c r="AC10" s="329">
        <v>26</v>
      </c>
      <c r="AD10" s="329"/>
      <c r="AE10" s="329">
        <v>16</v>
      </c>
      <c r="AF10" s="329">
        <v>28</v>
      </c>
      <c r="AG10" s="329">
        <v>29</v>
      </c>
      <c r="AH10" s="329">
        <v>30</v>
      </c>
      <c r="AI10" s="329">
        <v>31</v>
      </c>
      <c r="AJ10" s="329">
        <v>32</v>
      </c>
      <c r="AK10" s="329">
        <v>33</v>
      </c>
      <c r="AL10" s="329">
        <v>34</v>
      </c>
      <c r="AM10" s="329">
        <v>35</v>
      </c>
      <c r="AN10" s="329">
        <v>36</v>
      </c>
      <c r="AO10" s="329">
        <v>37</v>
      </c>
      <c r="AP10" s="329">
        <v>38</v>
      </c>
      <c r="AQ10" s="329"/>
      <c r="AR10" s="329">
        <v>14</v>
      </c>
      <c r="AS10" s="329">
        <v>18</v>
      </c>
      <c r="AT10" s="329">
        <v>41</v>
      </c>
      <c r="AU10" s="329">
        <v>42</v>
      </c>
      <c r="AV10" s="329">
        <v>19</v>
      </c>
      <c r="AW10" s="329">
        <v>20</v>
      </c>
      <c r="AX10" s="329">
        <v>45</v>
      </c>
      <c r="AY10" s="329">
        <v>21</v>
      </c>
      <c r="AZ10" s="329">
        <v>22</v>
      </c>
      <c r="BA10" s="329">
        <v>15</v>
      </c>
      <c r="BB10" s="329">
        <v>16</v>
      </c>
      <c r="BC10" s="329">
        <v>17</v>
      </c>
      <c r="BD10" s="329">
        <v>50</v>
      </c>
      <c r="BE10" s="329">
        <v>25</v>
      </c>
      <c r="BF10" s="329">
        <v>52</v>
      </c>
      <c r="BG10" s="329">
        <v>18</v>
      </c>
      <c r="BH10" s="329">
        <v>19</v>
      </c>
      <c r="BI10" s="330"/>
      <c r="BJ10" s="353"/>
      <c r="BK10" s="353"/>
      <c r="BL10" s="354"/>
      <c r="BM10" s="355"/>
      <c r="BN10" s="355"/>
    </row>
    <row r="11" spans="1:68" s="358" customFormat="1" ht="18.75">
      <c r="A11" s="503"/>
      <c r="B11" s="503" t="s">
        <v>338</v>
      </c>
      <c r="C11" s="503"/>
      <c r="D11" s="503"/>
      <c r="E11" s="575"/>
      <c r="F11" s="503"/>
      <c r="G11" s="503"/>
      <c r="H11" s="503"/>
      <c r="I11" s="503"/>
      <c r="J11" s="504" t="e">
        <f>+J12+#REF!</f>
        <v>#REF!</v>
      </c>
      <c r="K11" s="504" t="e">
        <f>+K12+#REF!</f>
        <v>#REF!</v>
      </c>
      <c r="L11" s="504" t="e">
        <f>+L12+#REF!</f>
        <v>#REF!</v>
      </c>
      <c r="M11" s="504" t="e">
        <f>+M12+#REF!</f>
        <v>#REF!</v>
      </c>
      <c r="N11" s="504" t="e">
        <f>+N12+#REF!</f>
        <v>#REF!</v>
      </c>
      <c r="O11" s="504" t="e">
        <f>+O12+#REF!</f>
        <v>#REF!</v>
      </c>
      <c r="P11" s="504" t="e">
        <f>+P12+#REF!</f>
        <v>#REF!</v>
      </c>
      <c r="Q11" s="504" t="e">
        <f>+Q12+#REF!</f>
        <v>#REF!</v>
      </c>
      <c r="R11" s="504" t="e">
        <f>+R12+#REF!</f>
        <v>#REF!</v>
      </c>
      <c r="S11" s="504" t="e">
        <f>+S12+#REF!</f>
        <v>#REF!</v>
      </c>
      <c r="T11" s="504" t="e">
        <f>+T12+#REF!</f>
        <v>#REF!</v>
      </c>
      <c r="U11" s="504" t="e">
        <f>+U12+#REF!</f>
        <v>#REF!</v>
      </c>
      <c r="V11" s="504" t="e">
        <f>+V12+#REF!</f>
        <v>#REF!</v>
      </c>
      <c r="W11" s="504" t="e">
        <f>+W12+#REF!</f>
        <v>#REF!</v>
      </c>
      <c r="X11" s="504" t="e">
        <f>+X12+#REF!</f>
        <v>#REF!</v>
      </c>
      <c r="Y11" s="504" t="e">
        <f>+Y12+#REF!</f>
        <v>#REF!</v>
      </c>
      <c r="Z11" s="504" t="e">
        <f>+Z12+#REF!</f>
        <v>#REF!</v>
      </c>
      <c r="AA11" s="504" t="e">
        <f>+AA12+#REF!</f>
        <v>#REF!</v>
      </c>
      <c r="AB11" s="504" t="e">
        <f>+AB12+#REF!</f>
        <v>#REF!</v>
      </c>
      <c r="AC11" s="504" t="e">
        <f>+AC12+#REF!</f>
        <v>#REF!</v>
      </c>
      <c r="AD11" s="504"/>
      <c r="AE11" s="504" t="e">
        <f>+AE12+#REF!</f>
        <v>#REF!</v>
      </c>
      <c r="AF11" s="504" t="e">
        <f>+AF12+#REF!</f>
        <v>#REF!</v>
      </c>
      <c r="AG11" s="504" t="e">
        <f>+AG12+#REF!</f>
        <v>#REF!</v>
      </c>
      <c r="AH11" s="504" t="e">
        <f>+AH12+#REF!</f>
        <v>#REF!</v>
      </c>
      <c r="AI11" s="504" t="e">
        <f>+AI12+#REF!</f>
        <v>#REF!</v>
      </c>
      <c r="AJ11" s="504" t="e">
        <f>+AJ12+#REF!</f>
        <v>#REF!</v>
      </c>
      <c r="AK11" s="504" t="e">
        <f>+AK12+#REF!</f>
        <v>#REF!</v>
      </c>
      <c r="AL11" s="504" t="e">
        <f>+AL12+#REF!</f>
        <v>#REF!</v>
      </c>
      <c r="AM11" s="504" t="e">
        <f>+AM12+#REF!</f>
        <v>#REF!</v>
      </c>
      <c r="AN11" s="504" t="e">
        <f>+AN12+#REF!</f>
        <v>#REF!</v>
      </c>
      <c r="AO11" s="504" t="e">
        <f>+AO12+#REF!</f>
        <v>#REF!</v>
      </c>
      <c r="AP11" s="504" t="e">
        <f>+AP12+#REF!</f>
        <v>#REF!</v>
      </c>
      <c r="AQ11" s="504"/>
      <c r="AR11" s="504" t="e">
        <f>+AR12+#REF!</f>
        <v>#REF!</v>
      </c>
      <c r="AS11" s="504" t="e">
        <f>+AS12+#REF!</f>
        <v>#REF!</v>
      </c>
      <c r="AT11" s="504" t="e">
        <f>+AT12+#REF!</f>
        <v>#REF!</v>
      </c>
      <c r="AU11" s="504" t="e">
        <f>+AU12+#REF!</f>
        <v>#REF!</v>
      </c>
      <c r="AV11" s="504" t="e">
        <f>+AV12+#REF!</f>
        <v>#REF!</v>
      </c>
      <c r="AW11" s="504" t="e">
        <f>+AW12+#REF!</f>
        <v>#REF!</v>
      </c>
      <c r="AX11" s="504" t="e">
        <f>+AX12+#REF!</f>
        <v>#REF!</v>
      </c>
      <c r="AY11" s="504" t="e">
        <f>+AY12+#REF!</f>
        <v>#REF!</v>
      </c>
      <c r="AZ11" s="504" t="e">
        <f>+AZ12+#REF!</f>
        <v>#REF!</v>
      </c>
      <c r="BA11" s="504" t="e">
        <f>+BA12+#REF!</f>
        <v>#REF!</v>
      </c>
      <c r="BB11" s="504"/>
      <c r="BC11" s="504" t="e">
        <f>+BC12+#REF!</f>
        <v>#REF!</v>
      </c>
      <c r="BD11" s="504" t="e">
        <f>+BD12+#REF!</f>
        <v>#REF!</v>
      </c>
      <c r="BE11" s="504" t="e">
        <f>+BE12+#REF!</f>
        <v>#REF!</v>
      </c>
      <c r="BF11" s="504" t="e">
        <f>+BF12+#REF!</f>
        <v>#REF!</v>
      </c>
      <c r="BG11" s="465"/>
      <c r="BH11" s="397"/>
      <c r="BI11" s="332"/>
      <c r="BJ11" s="331"/>
      <c r="BK11" s="331"/>
      <c r="BL11" s="357"/>
      <c r="BM11" s="355"/>
      <c r="BN11" s="357"/>
    </row>
    <row r="12" spans="1:68" s="358" customFormat="1" ht="18.75">
      <c r="A12" s="503"/>
      <c r="B12" s="505" t="s">
        <v>338</v>
      </c>
      <c r="C12" s="503"/>
      <c r="D12" s="503"/>
      <c r="E12" s="575"/>
      <c r="F12" s="503"/>
      <c r="G12" s="503"/>
      <c r="H12" s="503"/>
      <c r="I12" s="503"/>
      <c r="J12" s="493">
        <f t="shared" ref="J12:AC12" si="0">J13+J28</f>
        <v>29853</v>
      </c>
      <c r="K12" s="493">
        <f t="shared" si="0"/>
        <v>24649</v>
      </c>
      <c r="L12" s="493">
        <f t="shared" si="0"/>
        <v>2410</v>
      </c>
      <c r="M12" s="493">
        <f t="shared" si="0"/>
        <v>136</v>
      </c>
      <c r="N12" s="493">
        <f t="shared" si="0"/>
        <v>27307</v>
      </c>
      <c r="O12" s="493">
        <f t="shared" si="0"/>
        <v>24199</v>
      </c>
      <c r="P12" s="493">
        <f t="shared" si="0"/>
        <v>2447.8000000000002</v>
      </c>
      <c r="Q12" s="493">
        <f t="shared" si="0"/>
        <v>2141</v>
      </c>
      <c r="R12" s="493">
        <f t="shared" si="0"/>
        <v>570</v>
      </c>
      <c r="S12" s="493">
        <f t="shared" si="0"/>
        <v>570</v>
      </c>
      <c r="T12" s="493">
        <f t="shared" si="0"/>
        <v>0</v>
      </c>
      <c r="U12" s="493">
        <f t="shared" si="0"/>
        <v>0</v>
      </c>
      <c r="V12" s="493">
        <f t="shared" si="0"/>
        <v>6645</v>
      </c>
      <c r="W12" s="493">
        <f t="shared" si="0"/>
        <v>6645</v>
      </c>
      <c r="X12" s="493">
        <f t="shared" si="0"/>
        <v>0</v>
      </c>
      <c r="Y12" s="493">
        <f t="shared" si="0"/>
        <v>0</v>
      </c>
      <c r="Z12" s="493">
        <f t="shared" si="0"/>
        <v>0</v>
      </c>
      <c r="AA12" s="493">
        <f t="shared" si="0"/>
        <v>0</v>
      </c>
      <c r="AB12" s="493">
        <f t="shared" si="0"/>
        <v>0</v>
      </c>
      <c r="AC12" s="493">
        <f t="shared" si="0"/>
        <v>0</v>
      </c>
      <c r="AD12" s="493"/>
      <c r="AE12" s="493">
        <f t="shared" ref="AE12:AP12" si="1">AE13+AE28</f>
        <v>2288.5</v>
      </c>
      <c r="AF12" s="493">
        <f t="shared" si="1"/>
        <v>2288.5</v>
      </c>
      <c r="AG12" s="493">
        <f t="shared" si="1"/>
        <v>0</v>
      </c>
      <c r="AH12" s="493">
        <f t="shared" si="1"/>
        <v>0</v>
      </c>
      <c r="AI12" s="493">
        <f t="shared" si="1"/>
        <v>570</v>
      </c>
      <c r="AJ12" s="493">
        <f t="shared" si="1"/>
        <v>570</v>
      </c>
      <c r="AK12" s="493">
        <f t="shared" si="1"/>
        <v>0</v>
      </c>
      <c r="AL12" s="493">
        <f t="shared" si="1"/>
        <v>0</v>
      </c>
      <c r="AM12" s="493">
        <f t="shared" si="1"/>
        <v>6645</v>
      </c>
      <c r="AN12" s="493">
        <f t="shared" si="1"/>
        <v>6645</v>
      </c>
      <c r="AO12" s="493">
        <f t="shared" si="1"/>
        <v>0</v>
      </c>
      <c r="AP12" s="493">
        <f t="shared" si="1"/>
        <v>0</v>
      </c>
      <c r="AQ12" s="493"/>
      <c r="AR12" s="493">
        <f t="shared" ref="AR12:AZ12" si="2">AR13+AR28</f>
        <v>17257</v>
      </c>
      <c r="AS12" s="493">
        <f t="shared" si="2"/>
        <v>8734</v>
      </c>
      <c r="AT12" s="493">
        <f t="shared" si="2"/>
        <v>0</v>
      </c>
      <c r="AU12" s="493">
        <f t="shared" si="2"/>
        <v>0</v>
      </c>
      <c r="AV12" s="493">
        <f t="shared" si="2"/>
        <v>17655</v>
      </c>
      <c r="AW12" s="493">
        <f t="shared" si="2"/>
        <v>15137</v>
      </c>
      <c r="AX12" s="493">
        <f t="shared" si="2"/>
        <v>0</v>
      </c>
      <c r="AY12" s="493">
        <f t="shared" si="2"/>
        <v>2390</v>
      </c>
      <c r="AZ12" s="493">
        <f t="shared" si="2"/>
        <v>136</v>
      </c>
      <c r="BA12" s="493">
        <v>10294</v>
      </c>
      <c r="BB12" s="493">
        <v>10294</v>
      </c>
      <c r="BC12" s="493"/>
      <c r="BD12" s="493" t="e">
        <f>BD13+BD28</f>
        <v>#REF!</v>
      </c>
      <c r="BE12" s="493" t="e">
        <f>BE13+BE28</f>
        <v>#REF!</v>
      </c>
      <c r="BF12" s="493" t="e">
        <f>BF13+BF28</f>
        <v>#REF!</v>
      </c>
      <c r="BG12" s="465"/>
      <c r="BH12" s="397"/>
      <c r="BI12" s="332"/>
      <c r="BJ12" s="331"/>
      <c r="BK12" s="331"/>
      <c r="BL12" s="357"/>
      <c r="BM12" s="357"/>
      <c r="BN12" s="357"/>
    </row>
    <row r="13" spans="1:68" s="359" customFormat="1" ht="39.75" customHeight="1">
      <c r="A13" s="506" t="s">
        <v>7</v>
      </c>
      <c r="B13" s="507" t="s">
        <v>339</v>
      </c>
      <c r="C13" s="506"/>
      <c r="D13" s="506"/>
      <c r="E13" s="576"/>
      <c r="F13" s="506"/>
      <c r="G13" s="506"/>
      <c r="H13" s="506"/>
      <c r="I13" s="506"/>
      <c r="J13" s="494">
        <f>+J14+J17+J20+J25</f>
        <v>21361</v>
      </c>
      <c r="K13" s="494">
        <f t="shared" ref="K13:AC13" si="3">K14+K17+K20+K25</f>
        <v>18951</v>
      </c>
      <c r="L13" s="494">
        <f t="shared" si="3"/>
        <v>2410</v>
      </c>
      <c r="M13" s="494">
        <f t="shared" si="3"/>
        <v>0</v>
      </c>
      <c r="N13" s="494">
        <f t="shared" si="3"/>
        <v>18951</v>
      </c>
      <c r="O13" s="494">
        <f t="shared" si="3"/>
        <v>17451</v>
      </c>
      <c r="P13" s="494">
        <f t="shared" si="3"/>
        <v>689.8</v>
      </c>
      <c r="Q13" s="494">
        <f t="shared" si="3"/>
        <v>383</v>
      </c>
      <c r="R13" s="494">
        <f t="shared" si="3"/>
        <v>570</v>
      </c>
      <c r="S13" s="494">
        <f t="shared" si="3"/>
        <v>570</v>
      </c>
      <c r="T13" s="494">
        <f t="shared" si="3"/>
        <v>0</v>
      </c>
      <c r="U13" s="494">
        <f t="shared" si="3"/>
        <v>0</v>
      </c>
      <c r="V13" s="494">
        <f t="shared" si="3"/>
        <v>4252</v>
      </c>
      <c r="W13" s="494">
        <f t="shared" si="3"/>
        <v>4252</v>
      </c>
      <c r="X13" s="494">
        <f t="shared" si="3"/>
        <v>0</v>
      </c>
      <c r="Y13" s="494">
        <f t="shared" si="3"/>
        <v>0</v>
      </c>
      <c r="Z13" s="494">
        <f t="shared" si="3"/>
        <v>0</v>
      </c>
      <c r="AA13" s="494">
        <f t="shared" si="3"/>
        <v>0</v>
      </c>
      <c r="AB13" s="494">
        <f t="shared" si="3"/>
        <v>0</v>
      </c>
      <c r="AC13" s="494">
        <f t="shared" si="3"/>
        <v>0</v>
      </c>
      <c r="AD13" s="494"/>
      <c r="AE13" s="494">
        <f t="shared" ref="AE13:AP13" si="4">AE14+AE17+AE20+AE25</f>
        <v>530.5</v>
      </c>
      <c r="AF13" s="494">
        <f t="shared" si="4"/>
        <v>530.5</v>
      </c>
      <c r="AG13" s="494">
        <f t="shared" si="4"/>
        <v>0</v>
      </c>
      <c r="AH13" s="494">
        <f t="shared" si="4"/>
        <v>0</v>
      </c>
      <c r="AI13" s="494">
        <f t="shared" si="4"/>
        <v>570</v>
      </c>
      <c r="AJ13" s="494">
        <f t="shared" si="4"/>
        <v>570</v>
      </c>
      <c r="AK13" s="494">
        <f t="shared" si="4"/>
        <v>0</v>
      </c>
      <c r="AL13" s="494">
        <f t="shared" si="4"/>
        <v>0</v>
      </c>
      <c r="AM13" s="494">
        <f t="shared" si="4"/>
        <v>4252</v>
      </c>
      <c r="AN13" s="494">
        <f t="shared" si="4"/>
        <v>4252</v>
      </c>
      <c r="AO13" s="494">
        <f t="shared" si="4"/>
        <v>0</v>
      </c>
      <c r="AP13" s="494">
        <f t="shared" si="4"/>
        <v>0</v>
      </c>
      <c r="AQ13" s="494"/>
      <c r="AR13" s="494">
        <f t="shared" ref="AR13:AZ13" si="5">AR14+AR17+AR20+AR25</f>
        <v>12124</v>
      </c>
      <c r="AS13" s="494">
        <f t="shared" si="5"/>
        <v>6341</v>
      </c>
      <c r="AT13" s="494">
        <f t="shared" si="5"/>
        <v>0</v>
      </c>
      <c r="AU13" s="494">
        <f t="shared" si="5"/>
        <v>0</v>
      </c>
      <c r="AV13" s="494">
        <f t="shared" si="5"/>
        <v>13292</v>
      </c>
      <c r="AW13" s="494">
        <f t="shared" si="5"/>
        <v>10910</v>
      </c>
      <c r="AX13" s="494">
        <f t="shared" si="5"/>
        <v>0</v>
      </c>
      <c r="AY13" s="494">
        <f t="shared" si="5"/>
        <v>2390</v>
      </c>
      <c r="AZ13" s="494">
        <f t="shared" si="5"/>
        <v>0</v>
      </c>
      <c r="BA13" s="494">
        <v>6978</v>
      </c>
      <c r="BB13" s="494">
        <v>6978</v>
      </c>
      <c r="BC13" s="494"/>
      <c r="BD13" s="494" t="e">
        <f>BD14+BD17+BD20+BD25</f>
        <v>#REF!</v>
      </c>
      <c r="BE13" s="494" t="e">
        <f>BE14+BE17+BE20+BE25</f>
        <v>#REF!</v>
      </c>
      <c r="BF13" s="494" t="e">
        <f>BF14+BF17+BF20+BF25</f>
        <v>#REF!</v>
      </c>
      <c r="BG13" s="401"/>
      <c r="BH13" s="398"/>
      <c r="BI13" s="334"/>
      <c r="BJ13" s="333"/>
      <c r="BK13" s="333"/>
      <c r="BL13" s="357"/>
      <c r="BM13" s="357"/>
      <c r="BN13" s="357"/>
    </row>
    <row r="14" spans="1:68" s="359" customFormat="1" ht="39.75" customHeight="1">
      <c r="A14" s="508">
        <v>1</v>
      </c>
      <c r="B14" s="509" t="s">
        <v>340</v>
      </c>
      <c r="C14" s="510"/>
      <c r="D14" s="510"/>
      <c r="E14" s="577"/>
      <c r="F14" s="510"/>
      <c r="G14" s="510"/>
      <c r="H14" s="510"/>
      <c r="I14" s="511"/>
      <c r="J14" s="512">
        <f>+J15</f>
        <v>308</v>
      </c>
      <c r="K14" s="512">
        <f t="shared" ref="K14:BB15" si="6">+K15</f>
        <v>280</v>
      </c>
      <c r="L14" s="512">
        <f t="shared" si="6"/>
        <v>28</v>
      </c>
      <c r="M14" s="512">
        <f t="shared" si="6"/>
        <v>0</v>
      </c>
      <c r="N14" s="512">
        <f t="shared" si="6"/>
        <v>280</v>
      </c>
      <c r="O14" s="512">
        <f t="shared" si="6"/>
        <v>280</v>
      </c>
      <c r="P14" s="512">
        <f t="shared" si="6"/>
        <v>0</v>
      </c>
      <c r="Q14" s="512">
        <f t="shared" si="6"/>
        <v>0</v>
      </c>
      <c r="R14" s="512">
        <f t="shared" si="6"/>
        <v>0</v>
      </c>
      <c r="S14" s="512">
        <f t="shared" si="6"/>
        <v>0</v>
      </c>
      <c r="T14" s="512">
        <f t="shared" si="6"/>
        <v>0</v>
      </c>
      <c r="U14" s="512">
        <f t="shared" si="6"/>
        <v>0</v>
      </c>
      <c r="V14" s="512">
        <f t="shared" si="6"/>
        <v>0</v>
      </c>
      <c r="W14" s="512">
        <f t="shared" si="6"/>
        <v>0</v>
      </c>
      <c r="X14" s="512">
        <f t="shared" si="6"/>
        <v>0</v>
      </c>
      <c r="Y14" s="512">
        <f t="shared" si="6"/>
        <v>0</v>
      </c>
      <c r="Z14" s="512">
        <f t="shared" si="6"/>
        <v>0</v>
      </c>
      <c r="AA14" s="512">
        <f t="shared" si="6"/>
        <v>0</v>
      </c>
      <c r="AB14" s="512">
        <f t="shared" si="6"/>
        <v>0</v>
      </c>
      <c r="AC14" s="512">
        <f t="shared" si="6"/>
        <v>0</v>
      </c>
      <c r="AD14" s="512">
        <f t="shared" si="6"/>
        <v>0</v>
      </c>
      <c r="AE14" s="512">
        <f t="shared" si="6"/>
        <v>0</v>
      </c>
      <c r="AF14" s="512">
        <f t="shared" si="6"/>
        <v>0</v>
      </c>
      <c r="AG14" s="512">
        <f t="shared" si="6"/>
        <v>0</v>
      </c>
      <c r="AH14" s="512">
        <f t="shared" si="6"/>
        <v>0</v>
      </c>
      <c r="AI14" s="512">
        <f t="shared" si="6"/>
        <v>0</v>
      </c>
      <c r="AJ14" s="512">
        <f t="shared" si="6"/>
        <v>0</v>
      </c>
      <c r="AK14" s="512">
        <f t="shared" si="6"/>
        <v>0</v>
      </c>
      <c r="AL14" s="512">
        <f t="shared" si="6"/>
        <v>0</v>
      </c>
      <c r="AM14" s="512">
        <f t="shared" si="6"/>
        <v>0</v>
      </c>
      <c r="AN14" s="512">
        <f t="shared" si="6"/>
        <v>0</v>
      </c>
      <c r="AO14" s="512">
        <f t="shared" si="6"/>
        <v>0</v>
      </c>
      <c r="AP14" s="512">
        <f t="shared" si="6"/>
        <v>0</v>
      </c>
      <c r="AQ14" s="512">
        <f t="shared" si="6"/>
        <v>0</v>
      </c>
      <c r="AR14" s="512">
        <f t="shared" si="6"/>
        <v>80</v>
      </c>
      <c r="AS14" s="512">
        <f t="shared" si="6"/>
        <v>0</v>
      </c>
      <c r="AT14" s="512">
        <f t="shared" si="6"/>
        <v>0</v>
      </c>
      <c r="AU14" s="512">
        <f t="shared" si="6"/>
        <v>0</v>
      </c>
      <c r="AV14" s="512">
        <f t="shared" si="6"/>
        <v>80</v>
      </c>
      <c r="AW14" s="512">
        <f t="shared" si="6"/>
        <v>80</v>
      </c>
      <c r="AX14" s="512">
        <f t="shared" si="6"/>
        <v>0</v>
      </c>
      <c r="AY14" s="512">
        <f t="shared" si="6"/>
        <v>8</v>
      </c>
      <c r="AZ14" s="512">
        <f t="shared" si="6"/>
        <v>0</v>
      </c>
      <c r="BA14" s="512">
        <f t="shared" si="6"/>
        <v>200</v>
      </c>
      <c r="BB14" s="512">
        <f t="shared" si="6"/>
        <v>200</v>
      </c>
      <c r="BC14" s="512"/>
      <c r="BD14" s="512" t="e">
        <f>+#REF!+BD15</f>
        <v>#REF!</v>
      </c>
      <c r="BE14" s="512" t="e">
        <f>+#REF!+BE15</f>
        <v>#REF!</v>
      </c>
      <c r="BF14" s="512" t="e">
        <f>+#REF!+BF15</f>
        <v>#REF!</v>
      </c>
      <c r="BG14" s="460"/>
      <c r="BH14" s="398"/>
      <c r="BI14" s="334"/>
      <c r="BJ14" s="333"/>
      <c r="BK14" s="333"/>
      <c r="BL14" s="357"/>
      <c r="BM14" s="357"/>
      <c r="BN14" s="357"/>
    </row>
    <row r="15" spans="1:68" s="359" customFormat="1" ht="39.75" customHeight="1">
      <c r="A15" s="513" t="s">
        <v>341</v>
      </c>
      <c r="B15" s="514" t="s">
        <v>456</v>
      </c>
      <c r="C15" s="515"/>
      <c r="D15" s="515"/>
      <c r="E15" s="578"/>
      <c r="F15" s="515"/>
      <c r="G15" s="515"/>
      <c r="H15" s="515"/>
      <c r="I15" s="460"/>
      <c r="J15" s="495">
        <f>+J16</f>
        <v>308</v>
      </c>
      <c r="K15" s="495">
        <f t="shared" si="6"/>
        <v>280</v>
      </c>
      <c r="L15" s="495">
        <f t="shared" si="6"/>
        <v>28</v>
      </c>
      <c r="M15" s="495">
        <f t="shared" si="6"/>
        <v>0</v>
      </c>
      <c r="N15" s="495">
        <f t="shared" si="6"/>
        <v>280</v>
      </c>
      <c r="O15" s="495">
        <f t="shared" si="6"/>
        <v>280</v>
      </c>
      <c r="P15" s="495">
        <f t="shared" si="6"/>
        <v>0</v>
      </c>
      <c r="Q15" s="495">
        <f t="shared" si="6"/>
        <v>0</v>
      </c>
      <c r="R15" s="495">
        <f t="shared" si="6"/>
        <v>0</v>
      </c>
      <c r="S15" s="495">
        <f t="shared" si="6"/>
        <v>0</v>
      </c>
      <c r="T15" s="495">
        <f t="shared" si="6"/>
        <v>0</v>
      </c>
      <c r="U15" s="495">
        <f t="shared" si="6"/>
        <v>0</v>
      </c>
      <c r="V15" s="495">
        <f t="shared" si="6"/>
        <v>0</v>
      </c>
      <c r="W15" s="495">
        <f t="shared" si="6"/>
        <v>0</v>
      </c>
      <c r="X15" s="495">
        <f t="shared" si="6"/>
        <v>0</v>
      </c>
      <c r="Y15" s="495">
        <f t="shared" si="6"/>
        <v>0</v>
      </c>
      <c r="Z15" s="495">
        <f t="shared" si="6"/>
        <v>0</v>
      </c>
      <c r="AA15" s="495">
        <f t="shared" si="6"/>
        <v>0</v>
      </c>
      <c r="AB15" s="495">
        <f t="shared" si="6"/>
        <v>0</v>
      </c>
      <c r="AC15" s="495">
        <f t="shared" si="6"/>
        <v>0</v>
      </c>
      <c r="AD15" s="495">
        <f t="shared" si="6"/>
        <v>0</v>
      </c>
      <c r="AE15" s="495">
        <f t="shared" si="6"/>
        <v>0</v>
      </c>
      <c r="AF15" s="495">
        <f t="shared" si="6"/>
        <v>0</v>
      </c>
      <c r="AG15" s="495">
        <f t="shared" si="6"/>
        <v>0</v>
      </c>
      <c r="AH15" s="495">
        <f t="shared" si="6"/>
        <v>0</v>
      </c>
      <c r="AI15" s="495">
        <f t="shared" si="6"/>
        <v>0</v>
      </c>
      <c r="AJ15" s="495">
        <f t="shared" si="6"/>
        <v>0</v>
      </c>
      <c r="AK15" s="495">
        <f t="shared" si="6"/>
        <v>0</v>
      </c>
      <c r="AL15" s="495">
        <f t="shared" si="6"/>
        <v>0</v>
      </c>
      <c r="AM15" s="495">
        <f t="shared" si="6"/>
        <v>0</v>
      </c>
      <c r="AN15" s="495">
        <f t="shared" si="6"/>
        <v>0</v>
      </c>
      <c r="AO15" s="495">
        <f t="shared" si="6"/>
        <v>0</v>
      </c>
      <c r="AP15" s="495">
        <f t="shared" si="6"/>
        <v>0</v>
      </c>
      <c r="AQ15" s="495">
        <f t="shared" si="6"/>
        <v>0</v>
      </c>
      <c r="AR15" s="495">
        <f t="shared" si="6"/>
        <v>80</v>
      </c>
      <c r="AS15" s="495">
        <f t="shared" si="6"/>
        <v>0</v>
      </c>
      <c r="AT15" s="495">
        <f t="shared" si="6"/>
        <v>0</v>
      </c>
      <c r="AU15" s="495">
        <f t="shared" si="6"/>
        <v>0</v>
      </c>
      <c r="AV15" s="495">
        <f t="shared" si="6"/>
        <v>80</v>
      </c>
      <c r="AW15" s="495">
        <f t="shared" si="6"/>
        <v>80</v>
      </c>
      <c r="AX15" s="495">
        <f t="shared" si="6"/>
        <v>0</v>
      </c>
      <c r="AY15" s="495">
        <f t="shared" si="6"/>
        <v>8</v>
      </c>
      <c r="AZ15" s="495">
        <f t="shared" si="6"/>
        <v>0</v>
      </c>
      <c r="BA15" s="495">
        <f t="shared" si="6"/>
        <v>200</v>
      </c>
      <c r="BB15" s="495">
        <f t="shared" si="6"/>
        <v>200</v>
      </c>
      <c r="BC15" s="495"/>
      <c r="BD15" s="495">
        <f t="shared" ref="BD15:BF15" si="7">BD16</f>
        <v>0</v>
      </c>
      <c r="BE15" s="495">
        <f t="shared" si="7"/>
        <v>0</v>
      </c>
      <c r="BF15" s="495">
        <f t="shared" si="7"/>
        <v>0</v>
      </c>
      <c r="BG15" s="460"/>
      <c r="BH15" s="398"/>
      <c r="BI15" s="334"/>
      <c r="BJ15" s="333"/>
      <c r="BK15" s="333"/>
      <c r="BL15" s="357"/>
      <c r="BM15" s="357"/>
      <c r="BN15" s="357"/>
    </row>
    <row r="16" spans="1:68" s="358" customFormat="1" ht="39.75" customHeight="1">
      <c r="A16" s="399" t="s">
        <v>342</v>
      </c>
      <c r="B16" s="400" t="s">
        <v>457</v>
      </c>
      <c r="C16" s="401" t="s">
        <v>337</v>
      </c>
      <c r="D16" s="401"/>
      <c r="E16" s="381"/>
      <c r="F16" s="401"/>
      <c r="G16" s="401" t="s">
        <v>353</v>
      </c>
      <c r="H16" s="399" t="s">
        <v>343</v>
      </c>
      <c r="I16" s="401"/>
      <c r="J16" s="402">
        <f>+K16+L16</f>
        <v>308</v>
      </c>
      <c r="K16" s="402">
        <v>280</v>
      </c>
      <c r="L16" s="403">
        <v>28</v>
      </c>
      <c r="M16" s="397"/>
      <c r="N16" s="404">
        <v>280</v>
      </c>
      <c r="O16" s="404">
        <f>+N16</f>
        <v>280</v>
      </c>
      <c r="P16" s="398"/>
      <c r="Q16" s="398"/>
      <c r="R16" s="398"/>
      <c r="S16" s="398"/>
      <c r="T16" s="397"/>
      <c r="U16" s="397"/>
      <c r="V16" s="403"/>
      <c r="W16" s="403"/>
      <c r="X16" s="397"/>
      <c r="Y16" s="397"/>
      <c r="Z16" s="398"/>
      <c r="AA16" s="398"/>
      <c r="AB16" s="398"/>
      <c r="AC16" s="397"/>
      <c r="AD16" s="397"/>
      <c r="AE16" s="398"/>
      <c r="AF16" s="398"/>
      <c r="AG16" s="397"/>
      <c r="AH16" s="397"/>
      <c r="AI16" s="398"/>
      <c r="AJ16" s="398"/>
      <c r="AK16" s="397"/>
      <c r="AL16" s="397"/>
      <c r="AM16" s="403"/>
      <c r="AN16" s="403"/>
      <c r="AO16" s="397"/>
      <c r="AP16" s="397"/>
      <c r="AQ16" s="397"/>
      <c r="AR16" s="403">
        <v>80</v>
      </c>
      <c r="AS16" s="403"/>
      <c r="AT16" s="397"/>
      <c r="AU16" s="397"/>
      <c r="AV16" s="404">
        <f>+AW16+AX16</f>
        <v>80</v>
      </c>
      <c r="AW16" s="404">
        <v>80</v>
      </c>
      <c r="AX16" s="397">
        <v>0</v>
      </c>
      <c r="AY16" s="397">
        <v>8</v>
      </c>
      <c r="AZ16" s="397"/>
      <c r="BA16" s="403">
        <v>200</v>
      </c>
      <c r="BB16" s="403">
        <v>200</v>
      </c>
      <c r="BC16" s="403"/>
      <c r="BD16" s="397"/>
      <c r="BE16" s="397"/>
      <c r="BF16" s="397"/>
      <c r="BG16" s="401" t="s">
        <v>382</v>
      </c>
      <c r="BH16" s="462"/>
      <c r="BI16" s="332"/>
      <c r="BJ16" s="397"/>
      <c r="BK16" s="397"/>
      <c r="BL16" s="405"/>
      <c r="BM16" s="405"/>
      <c r="BN16" s="405"/>
      <c r="BP16" s="462" t="s">
        <v>436</v>
      </c>
    </row>
    <row r="17" spans="1:67" s="361" customFormat="1" ht="39.75" customHeight="1">
      <c r="A17" s="516">
        <v>2</v>
      </c>
      <c r="B17" s="517" t="s">
        <v>315</v>
      </c>
      <c r="C17" s="518"/>
      <c r="D17" s="518"/>
      <c r="E17" s="579"/>
      <c r="F17" s="518"/>
      <c r="G17" s="518"/>
      <c r="H17" s="518"/>
      <c r="I17" s="518"/>
      <c r="J17" s="496">
        <f>+J18</f>
        <v>10500</v>
      </c>
      <c r="K17" s="496">
        <f t="shared" ref="K17:U17" si="8">+K18</f>
        <v>8118</v>
      </c>
      <c r="L17" s="496">
        <f t="shared" si="8"/>
        <v>2382</v>
      </c>
      <c r="M17" s="496">
        <f t="shared" si="8"/>
        <v>0</v>
      </c>
      <c r="N17" s="496">
        <f t="shared" si="8"/>
        <v>8118</v>
      </c>
      <c r="O17" s="496">
        <f t="shared" si="8"/>
        <v>8118</v>
      </c>
      <c r="P17" s="496">
        <f t="shared" si="8"/>
        <v>331.8</v>
      </c>
      <c r="Q17" s="496">
        <f t="shared" si="8"/>
        <v>25</v>
      </c>
      <c r="R17" s="496">
        <f t="shared" si="8"/>
        <v>0</v>
      </c>
      <c r="S17" s="496">
        <f t="shared" si="8"/>
        <v>0</v>
      </c>
      <c r="T17" s="496">
        <f t="shared" si="8"/>
        <v>0</v>
      </c>
      <c r="U17" s="496">
        <f t="shared" si="8"/>
        <v>0</v>
      </c>
      <c r="V17" s="496">
        <f t="shared" ref="V17:AM18" si="9">V18</f>
        <v>1959</v>
      </c>
      <c r="W17" s="496">
        <f t="shared" si="9"/>
        <v>1959</v>
      </c>
      <c r="X17" s="496">
        <f t="shared" si="9"/>
        <v>0</v>
      </c>
      <c r="Y17" s="496">
        <f t="shared" si="9"/>
        <v>0</v>
      </c>
      <c r="Z17" s="496">
        <f t="shared" si="9"/>
        <v>0</v>
      </c>
      <c r="AA17" s="496">
        <f t="shared" si="9"/>
        <v>0</v>
      </c>
      <c r="AB17" s="496">
        <f t="shared" si="9"/>
        <v>0</v>
      </c>
      <c r="AC17" s="496">
        <f t="shared" si="9"/>
        <v>0</v>
      </c>
      <c r="AD17" s="496"/>
      <c r="AE17" s="496">
        <f t="shared" si="9"/>
        <v>172.5</v>
      </c>
      <c r="AF17" s="496">
        <f t="shared" si="9"/>
        <v>172.5</v>
      </c>
      <c r="AG17" s="496">
        <f t="shared" si="9"/>
        <v>0</v>
      </c>
      <c r="AH17" s="496">
        <f t="shared" si="9"/>
        <v>0</v>
      </c>
      <c r="AI17" s="496">
        <f t="shared" ref="AI17:AJ17" si="10">+AI18</f>
        <v>0</v>
      </c>
      <c r="AJ17" s="496">
        <f t="shared" si="10"/>
        <v>0</v>
      </c>
      <c r="AK17" s="496">
        <f t="shared" si="9"/>
        <v>0</v>
      </c>
      <c r="AL17" s="496">
        <f t="shared" si="9"/>
        <v>0</v>
      </c>
      <c r="AM17" s="496">
        <f t="shared" si="9"/>
        <v>1959</v>
      </c>
      <c r="AN17" s="496">
        <f t="shared" ref="AN17:BE18" si="11">AN18</f>
        <v>1959</v>
      </c>
      <c r="AO17" s="496">
        <f t="shared" si="11"/>
        <v>0</v>
      </c>
      <c r="AP17" s="496">
        <f t="shared" si="11"/>
        <v>0</v>
      </c>
      <c r="AQ17" s="496"/>
      <c r="AR17" s="496">
        <f t="shared" si="11"/>
        <v>5683</v>
      </c>
      <c r="AS17" s="496">
        <f t="shared" si="11"/>
        <v>3478</v>
      </c>
      <c r="AT17" s="496">
        <f t="shared" si="11"/>
        <v>0</v>
      </c>
      <c r="AU17" s="496">
        <f t="shared" si="11"/>
        <v>0</v>
      </c>
      <c r="AV17" s="496">
        <f t="shared" si="11"/>
        <v>7022</v>
      </c>
      <c r="AW17" s="496">
        <f t="shared" si="11"/>
        <v>4640</v>
      </c>
      <c r="AX17" s="496">
        <f t="shared" si="11"/>
        <v>0</v>
      </c>
      <c r="AY17" s="496">
        <f t="shared" si="11"/>
        <v>2382</v>
      </c>
      <c r="AZ17" s="496">
        <f t="shared" si="11"/>
        <v>0</v>
      </c>
      <c r="BA17" s="496">
        <v>2205</v>
      </c>
      <c r="BB17" s="496">
        <v>2205</v>
      </c>
      <c r="BC17" s="496"/>
      <c r="BD17" s="496">
        <f t="shared" si="11"/>
        <v>0</v>
      </c>
      <c r="BE17" s="496">
        <f t="shared" si="11"/>
        <v>0</v>
      </c>
      <c r="BF17" s="496">
        <f t="shared" ref="BF17:BF18" si="12">BF18</f>
        <v>0</v>
      </c>
      <c r="BG17" s="461"/>
      <c r="BH17" s="501"/>
      <c r="BI17" s="336"/>
      <c r="BJ17" s="335"/>
      <c r="BK17" s="335"/>
      <c r="BL17" s="360"/>
      <c r="BM17" s="360"/>
      <c r="BN17" s="360"/>
    </row>
    <row r="18" spans="1:67" s="359" customFormat="1" ht="39.75" customHeight="1">
      <c r="A18" s="519" t="s">
        <v>341</v>
      </c>
      <c r="B18" s="520" t="s">
        <v>458</v>
      </c>
      <c r="C18" s="461"/>
      <c r="D18" s="461"/>
      <c r="E18" s="580"/>
      <c r="F18" s="461"/>
      <c r="G18" s="461"/>
      <c r="H18" s="461"/>
      <c r="I18" s="461"/>
      <c r="J18" s="497">
        <f>J19</f>
        <v>10500</v>
      </c>
      <c r="K18" s="497">
        <f t="shared" ref="K18:U18" si="13">K19</f>
        <v>8118</v>
      </c>
      <c r="L18" s="497">
        <f t="shared" si="13"/>
        <v>2382</v>
      </c>
      <c r="M18" s="497">
        <f t="shared" si="13"/>
        <v>0</v>
      </c>
      <c r="N18" s="497">
        <f t="shared" si="13"/>
        <v>8118</v>
      </c>
      <c r="O18" s="497">
        <f t="shared" si="13"/>
        <v>8118</v>
      </c>
      <c r="P18" s="497">
        <f t="shared" si="13"/>
        <v>331.8</v>
      </c>
      <c r="Q18" s="497">
        <f t="shared" si="13"/>
        <v>25</v>
      </c>
      <c r="R18" s="497">
        <f t="shared" si="13"/>
        <v>0</v>
      </c>
      <c r="S18" s="497">
        <f t="shared" si="13"/>
        <v>0</v>
      </c>
      <c r="T18" s="497">
        <f t="shared" si="13"/>
        <v>0</v>
      </c>
      <c r="U18" s="497">
        <f t="shared" si="13"/>
        <v>0</v>
      </c>
      <c r="V18" s="497">
        <f t="shared" si="9"/>
        <v>1959</v>
      </c>
      <c r="W18" s="497">
        <f t="shared" si="9"/>
        <v>1959</v>
      </c>
      <c r="X18" s="497">
        <f t="shared" si="9"/>
        <v>0</v>
      </c>
      <c r="Y18" s="497">
        <f t="shared" si="9"/>
        <v>0</v>
      </c>
      <c r="Z18" s="497">
        <f t="shared" si="9"/>
        <v>0</v>
      </c>
      <c r="AA18" s="497">
        <f t="shared" si="9"/>
        <v>0</v>
      </c>
      <c r="AB18" s="497">
        <f t="shared" si="9"/>
        <v>0</v>
      </c>
      <c r="AC18" s="497">
        <f t="shared" si="9"/>
        <v>0</v>
      </c>
      <c r="AD18" s="497"/>
      <c r="AE18" s="497">
        <f t="shared" si="9"/>
        <v>172.5</v>
      </c>
      <c r="AF18" s="497">
        <f t="shared" si="9"/>
        <v>172.5</v>
      </c>
      <c r="AG18" s="497">
        <f t="shared" si="9"/>
        <v>0</v>
      </c>
      <c r="AH18" s="497">
        <f t="shared" si="9"/>
        <v>0</v>
      </c>
      <c r="AI18" s="497">
        <f t="shared" si="9"/>
        <v>0</v>
      </c>
      <c r="AJ18" s="497">
        <f t="shared" si="9"/>
        <v>0</v>
      </c>
      <c r="AK18" s="497">
        <f t="shared" si="9"/>
        <v>0</v>
      </c>
      <c r="AL18" s="497">
        <f t="shared" si="9"/>
        <v>0</v>
      </c>
      <c r="AM18" s="497">
        <f t="shared" si="9"/>
        <v>1959</v>
      </c>
      <c r="AN18" s="497">
        <f t="shared" si="11"/>
        <v>1959</v>
      </c>
      <c r="AO18" s="497">
        <f t="shared" si="11"/>
        <v>0</v>
      </c>
      <c r="AP18" s="497">
        <f t="shared" si="11"/>
        <v>0</v>
      </c>
      <c r="AQ18" s="497"/>
      <c r="AR18" s="497">
        <f t="shared" si="11"/>
        <v>5683</v>
      </c>
      <c r="AS18" s="497">
        <f t="shared" si="11"/>
        <v>3478</v>
      </c>
      <c r="AT18" s="497">
        <f t="shared" si="11"/>
        <v>0</v>
      </c>
      <c r="AU18" s="497">
        <f t="shared" si="11"/>
        <v>0</v>
      </c>
      <c r="AV18" s="497">
        <f t="shared" si="11"/>
        <v>7022</v>
      </c>
      <c r="AW18" s="497">
        <f t="shared" si="11"/>
        <v>4640</v>
      </c>
      <c r="AX18" s="497">
        <f t="shared" si="11"/>
        <v>0</v>
      </c>
      <c r="AY18" s="497">
        <f t="shared" si="11"/>
        <v>2382</v>
      </c>
      <c r="AZ18" s="497">
        <f t="shared" si="11"/>
        <v>0</v>
      </c>
      <c r="BA18" s="497">
        <v>2205</v>
      </c>
      <c r="BB18" s="497">
        <v>2205</v>
      </c>
      <c r="BC18" s="497"/>
      <c r="BD18" s="497">
        <f t="shared" si="11"/>
        <v>0</v>
      </c>
      <c r="BE18" s="497">
        <f t="shared" si="11"/>
        <v>0</v>
      </c>
      <c r="BF18" s="497">
        <f t="shared" si="12"/>
        <v>0</v>
      </c>
      <c r="BG18" s="461"/>
      <c r="BH18" s="398"/>
      <c r="BI18" s="334"/>
      <c r="BJ18" s="333"/>
      <c r="BK18" s="333"/>
      <c r="BL18" s="357"/>
      <c r="BM18" s="357"/>
      <c r="BN18" s="357"/>
    </row>
    <row r="19" spans="1:67" s="363" customFormat="1" ht="39.75" customHeight="1">
      <c r="A19" s="399" t="s">
        <v>342</v>
      </c>
      <c r="B19" s="521" t="s">
        <v>316</v>
      </c>
      <c r="C19" s="522" t="s">
        <v>333</v>
      </c>
      <c r="D19" s="401" t="s">
        <v>432</v>
      </c>
      <c r="E19" s="581">
        <v>7984924</v>
      </c>
      <c r="F19" s="522" t="s">
        <v>434</v>
      </c>
      <c r="G19" s="522" t="s">
        <v>404</v>
      </c>
      <c r="H19" s="522" t="s">
        <v>322</v>
      </c>
      <c r="I19" s="522" t="s">
        <v>324</v>
      </c>
      <c r="J19" s="523">
        <v>10500</v>
      </c>
      <c r="K19" s="403">
        <v>8118</v>
      </c>
      <c r="L19" s="403">
        <f>10500-8118</f>
        <v>2382</v>
      </c>
      <c r="M19" s="501"/>
      <c r="N19" s="523">
        <v>8118</v>
      </c>
      <c r="O19" s="523">
        <v>8118</v>
      </c>
      <c r="P19" s="398">
        <f>306.8+Q19</f>
        <v>331.8</v>
      </c>
      <c r="Q19" s="398">
        <v>25</v>
      </c>
      <c r="R19" s="501"/>
      <c r="S19" s="501"/>
      <c r="T19" s="501"/>
      <c r="U19" s="501"/>
      <c r="V19" s="403">
        <v>1959</v>
      </c>
      <c r="W19" s="403">
        <v>1959</v>
      </c>
      <c r="X19" s="501"/>
      <c r="Y19" s="501"/>
      <c r="Z19" s="501"/>
      <c r="AA19" s="501"/>
      <c r="AB19" s="501"/>
      <c r="AC19" s="501"/>
      <c r="AD19" s="501"/>
      <c r="AE19" s="501">
        <f>+AF19</f>
        <v>172.5</v>
      </c>
      <c r="AF19" s="501">
        <v>172.5</v>
      </c>
      <c r="AG19" s="501"/>
      <c r="AH19" s="501"/>
      <c r="AI19" s="501"/>
      <c r="AJ19" s="501"/>
      <c r="AK19" s="501"/>
      <c r="AL19" s="501"/>
      <c r="AM19" s="403">
        <v>1959</v>
      </c>
      <c r="AN19" s="403">
        <v>1959</v>
      </c>
      <c r="AO19" s="501"/>
      <c r="AP19" s="501"/>
      <c r="AQ19" s="501"/>
      <c r="AR19" s="403">
        <f>3478+2205</f>
        <v>5683</v>
      </c>
      <c r="AS19" s="403">
        <v>3478</v>
      </c>
      <c r="AT19" s="501"/>
      <c r="AU19" s="501"/>
      <c r="AV19" s="523">
        <v>7022</v>
      </c>
      <c r="AW19" s="501">
        <v>4640</v>
      </c>
      <c r="AX19" s="501"/>
      <c r="AY19" s="501">
        <f>+AV19-AW19</f>
        <v>2382</v>
      </c>
      <c r="AZ19" s="501"/>
      <c r="BA19" s="403">
        <f>+N19-AR19</f>
        <v>2435</v>
      </c>
      <c r="BB19" s="403">
        <f>+BA19</f>
        <v>2435</v>
      </c>
      <c r="BC19" s="403"/>
      <c r="BD19" s="501"/>
      <c r="BE19" s="501"/>
      <c r="BF19" s="501"/>
      <c r="BG19" s="462" t="s">
        <v>378</v>
      </c>
      <c r="BH19" s="501"/>
      <c r="BI19" s="336"/>
      <c r="BJ19" s="342"/>
      <c r="BK19" s="342"/>
      <c r="BL19" s="362"/>
      <c r="BM19" s="362"/>
      <c r="BN19" s="362"/>
    </row>
    <row r="20" spans="1:67" s="359" customFormat="1" ht="53.25" customHeight="1">
      <c r="A20" s="511">
        <v>3</v>
      </c>
      <c r="B20" s="509" t="s">
        <v>344</v>
      </c>
      <c r="C20" s="511"/>
      <c r="D20" s="511"/>
      <c r="E20" s="582"/>
      <c r="F20" s="511"/>
      <c r="G20" s="511"/>
      <c r="H20" s="511"/>
      <c r="I20" s="511"/>
      <c r="J20" s="498">
        <f>+J21+J23</f>
        <v>2363</v>
      </c>
      <c r="K20" s="498">
        <f t="shared" ref="K20:BB20" si="14">+K21+K23</f>
        <v>2363</v>
      </c>
      <c r="L20" s="498">
        <f t="shared" si="14"/>
        <v>0</v>
      </c>
      <c r="M20" s="498">
        <f t="shared" si="14"/>
        <v>0</v>
      </c>
      <c r="N20" s="498">
        <f t="shared" si="14"/>
        <v>2363</v>
      </c>
      <c r="O20" s="498">
        <f t="shared" si="14"/>
        <v>863</v>
      </c>
      <c r="P20" s="498">
        <f t="shared" si="14"/>
        <v>0</v>
      </c>
      <c r="Q20" s="498">
        <f t="shared" si="14"/>
        <v>0</v>
      </c>
      <c r="R20" s="498">
        <f t="shared" si="14"/>
        <v>0</v>
      </c>
      <c r="S20" s="498">
        <f t="shared" si="14"/>
        <v>0</v>
      </c>
      <c r="T20" s="498">
        <f t="shared" si="14"/>
        <v>0</v>
      </c>
      <c r="U20" s="498">
        <f t="shared" si="14"/>
        <v>0</v>
      </c>
      <c r="V20" s="498">
        <f t="shared" si="14"/>
        <v>0</v>
      </c>
      <c r="W20" s="498">
        <f t="shared" si="14"/>
        <v>0</v>
      </c>
      <c r="X20" s="498">
        <f t="shared" si="14"/>
        <v>0</v>
      </c>
      <c r="Y20" s="498">
        <f t="shared" si="14"/>
        <v>0</v>
      </c>
      <c r="Z20" s="498">
        <f t="shared" si="14"/>
        <v>0</v>
      </c>
      <c r="AA20" s="498">
        <f t="shared" si="14"/>
        <v>0</v>
      </c>
      <c r="AB20" s="498">
        <f t="shared" si="14"/>
        <v>0</v>
      </c>
      <c r="AC20" s="498">
        <f t="shared" si="14"/>
        <v>0</v>
      </c>
      <c r="AD20" s="498">
        <f t="shared" si="14"/>
        <v>0</v>
      </c>
      <c r="AE20" s="498">
        <f t="shared" si="14"/>
        <v>0</v>
      </c>
      <c r="AF20" s="498">
        <f t="shared" si="14"/>
        <v>0</v>
      </c>
      <c r="AG20" s="498">
        <f t="shared" si="14"/>
        <v>0</v>
      </c>
      <c r="AH20" s="498">
        <f t="shared" si="14"/>
        <v>0</v>
      </c>
      <c r="AI20" s="498">
        <f t="shared" si="14"/>
        <v>0</v>
      </c>
      <c r="AJ20" s="498">
        <f t="shared" si="14"/>
        <v>0</v>
      </c>
      <c r="AK20" s="498">
        <f t="shared" si="14"/>
        <v>0</v>
      </c>
      <c r="AL20" s="498">
        <f t="shared" si="14"/>
        <v>0</v>
      </c>
      <c r="AM20" s="498">
        <f t="shared" si="14"/>
        <v>0</v>
      </c>
      <c r="AN20" s="498">
        <f t="shared" si="14"/>
        <v>0</v>
      </c>
      <c r="AO20" s="498">
        <f t="shared" si="14"/>
        <v>0</v>
      </c>
      <c r="AP20" s="498">
        <f t="shared" si="14"/>
        <v>0</v>
      </c>
      <c r="AQ20" s="498">
        <f t="shared" si="14"/>
        <v>0</v>
      </c>
      <c r="AR20" s="498">
        <f t="shared" si="14"/>
        <v>517</v>
      </c>
      <c r="AS20" s="498">
        <f t="shared" si="14"/>
        <v>0</v>
      </c>
      <c r="AT20" s="498">
        <f t="shared" si="14"/>
        <v>0</v>
      </c>
      <c r="AU20" s="498">
        <f t="shared" si="14"/>
        <v>0</v>
      </c>
      <c r="AV20" s="498">
        <f t="shared" si="14"/>
        <v>863</v>
      </c>
      <c r="AW20" s="498">
        <f t="shared" si="14"/>
        <v>863</v>
      </c>
      <c r="AX20" s="498">
        <f t="shared" si="14"/>
        <v>0</v>
      </c>
      <c r="AY20" s="498">
        <f t="shared" si="14"/>
        <v>0</v>
      </c>
      <c r="AZ20" s="498">
        <f t="shared" si="14"/>
        <v>0</v>
      </c>
      <c r="BA20" s="498">
        <f t="shared" si="14"/>
        <v>1846</v>
      </c>
      <c r="BB20" s="498">
        <f t="shared" si="14"/>
        <v>1846</v>
      </c>
      <c r="BC20" s="498"/>
      <c r="BD20" s="498" t="e">
        <f>#REF!+BD21</f>
        <v>#REF!</v>
      </c>
      <c r="BE20" s="498" t="e">
        <f>#REF!+BE21</f>
        <v>#REF!</v>
      </c>
      <c r="BF20" s="498" t="e">
        <f>#REF!+BF21</f>
        <v>#REF!</v>
      </c>
      <c r="BG20" s="460"/>
      <c r="BH20" s="498" t="e">
        <f>#REF!+BH21</f>
        <v>#REF!</v>
      </c>
      <c r="BI20" s="334"/>
      <c r="BJ20" s="333"/>
      <c r="BK20" s="333"/>
      <c r="BL20" s="357"/>
      <c r="BM20" s="357"/>
      <c r="BN20" s="357"/>
    </row>
    <row r="21" spans="1:67" ht="39.75" customHeight="1">
      <c r="A21" s="460" t="s">
        <v>341</v>
      </c>
      <c r="B21" s="514" t="s">
        <v>458</v>
      </c>
      <c r="C21" s="460"/>
      <c r="D21" s="460"/>
      <c r="E21" s="583"/>
      <c r="F21" s="460"/>
      <c r="G21" s="460"/>
      <c r="H21" s="460"/>
      <c r="I21" s="460"/>
      <c r="J21" s="499">
        <f t="shared" ref="J21:M23" si="15">+J22</f>
        <v>863</v>
      </c>
      <c r="K21" s="499">
        <f t="shared" si="15"/>
        <v>863</v>
      </c>
      <c r="L21" s="499">
        <f t="shared" si="15"/>
        <v>0</v>
      </c>
      <c r="M21" s="499">
        <f t="shared" si="15"/>
        <v>0</v>
      </c>
      <c r="N21" s="499">
        <f>+N22</f>
        <v>863</v>
      </c>
      <c r="O21" s="499">
        <f t="shared" ref="O21:BF23" si="16">+O22</f>
        <v>863</v>
      </c>
      <c r="P21" s="499">
        <f t="shared" si="16"/>
        <v>0</v>
      </c>
      <c r="Q21" s="499">
        <f t="shared" si="16"/>
        <v>0</v>
      </c>
      <c r="R21" s="499">
        <f t="shared" si="16"/>
        <v>0</v>
      </c>
      <c r="S21" s="499">
        <f t="shared" si="16"/>
        <v>0</v>
      </c>
      <c r="T21" s="499">
        <f t="shared" si="16"/>
        <v>0</v>
      </c>
      <c r="U21" s="499">
        <f t="shared" si="16"/>
        <v>0</v>
      </c>
      <c r="V21" s="499">
        <f t="shared" si="16"/>
        <v>0</v>
      </c>
      <c r="W21" s="499">
        <f t="shared" si="16"/>
        <v>0</v>
      </c>
      <c r="X21" s="499">
        <f t="shared" si="16"/>
        <v>0</v>
      </c>
      <c r="Y21" s="499">
        <f t="shared" si="16"/>
        <v>0</v>
      </c>
      <c r="Z21" s="499">
        <f t="shared" si="16"/>
        <v>0</v>
      </c>
      <c r="AA21" s="499">
        <f t="shared" si="16"/>
        <v>0</v>
      </c>
      <c r="AB21" s="499">
        <f t="shared" si="16"/>
        <v>0</v>
      </c>
      <c r="AC21" s="499">
        <f t="shared" si="16"/>
        <v>0</v>
      </c>
      <c r="AD21" s="499">
        <f t="shared" si="16"/>
        <v>0</v>
      </c>
      <c r="AE21" s="499">
        <f t="shared" si="16"/>
        <v>0</v>
      </c>
      <c r="AF21" s="499">
        <f t="shared" si="16"/>
        <v>0</v>
      </c>
      <c r="AG21" s="499">
        <f t="shared" si="16"/>
        <v>0</v>
      </c>
      <c r="AH21" s="499">
        <f t="shared" si="16"/>
        <v>0</v>
      </c>
      <c r="AI21" s="499">
        <f t="shared" si="16"/>
        <v>0</v>
      </c>
      <c r="AJ21" s="499">
        <f t="shared" si="16"/>
        <v>0</v>
      </c>
      <c r="AK21" s="499">
        <f t="shared" si="16"/>
        <v>0</v>
      </c>
      <c r="AL21" s="499">
        <f t="shared" si="16"/>
        <v>0</v>
      </c>
      <c r="AM21" s="499">
        <f t="shared" si="16"/>
        <v>0</v>
      </c>
      <c r="AN21" s="499">
        <f t="shared" si="16"/>
        <v>0</v>
      </c>
      <c r="AO21" s="499">
        <f t="shared" si="16"/>
        <v>0</v>
      </c>
      <c r="AP21" s="499">
        <f t="shared" si="16"/>
        <v>0</v>
      </c>
      <c r="AQ21" s="499"/>
      <c r="AR21" s="499">
        <f t="shared" si="16"/>
        <v>517</v>
      </c>
      <c r="AS21" s="499">
        <f t="shared" si="16"/>
        <v>0</v>
      </c>
      <c r="AT21" s="499">
        <f t="shared" si="16"/>
        <v>0</v>
      </c>
      <c r="AU21" s="499">
        <f t="shared" si="16"/>
        <v>0</v>
      </c>
      <c r="AV21" s="499">
        <f t="shared" si="16"/>
        <v>863</v>
      </c>
      <c r="AW21" s="499">
        <f t="shared" si="16"/>
        <v>863</v>
      </c>
      <c r="AX21" s="499">
        <f t="shared" si="16"/>
        <v>0</v>
      </c>
      <c r="AY21" s="499">
        <f t="shared" si="16"/>
        <v>0</v>
      </c>
      <c r="AZ21" s="499">
        <f t="shared" si="16"/>
        <v>0</v>
      </c>
      <c r="BA21" s="499">
        <f>+BA22</f>
        <v>346</v>
      </c>
      <c r="BB21" s="499">
        <f>+BB22</f>
        <v>346</v>
      </c>
      <c r="BC21" s="499"/>
      <c r="BD21" s="499">
        <f t="shared" si="16"/>
        <v>0</v>
      </c>
      <c r="BE21" s="499">
        <f t="shared" si="16"/>
        <v>0</v>
      </c>
      <c r="BF21" s="499">
        <f t="shared" si="16"/>
        <v>0</v>
      </c>
      <c r="BG21" s="460"/>
      <c r="BH21" s="499"/>
      <c r="BI21" s="338"/>
      <c r="BJ21" s="338"/>
      <c r="BK21" s="338"/>
      <c r="BL21" s="338"/>
      <c r="BM21" s="338"/>
      <c r="BN21" s="338"/>
      <c r="BO21" s="338"/>
    </row>
    <row r="22" spans="1:67" ht="39.75" customHeight="1">
      <c r="A22" s="399" t="s">
        <v>342</v>
      </c>
      <c r="B22" s="400" t="s">
        <v>345</v>
      </c>
      <c r="C22" s="401" t="s">
        <v>337</v>
      </c>
      <c r="D22" s="401" t="s">
        <v>432</v>
      </c>
      <c r="E22" s="381">
        <v>8063893</v>
      </c>
      <c r="F22" s="401" t="s">
        <v>433</v>
      </c>
      <c r="G22" s="401" t="s">
        <v>406</v>
      </c>
      <c r="H22" s="401" t="s">
        <v>343</v>
      </c>
      <c r="I22" s="401" t="s">
        <v>407</v>
      </c>
      <c r="J22" s="524">
        <v>863</v>
      </c>
      <c r="K22" s="524">
        <v>863</v>
      </c>
      <c r="L22" s="403"/>
      <c r="M22" s="398"/>
      <c r="N22" s="404">
        <v>863</v>
      </c>
      <c r="O22" s="404">
        <v>863</v>
      </c>
      <c r="P22" s="398"/>
      <c r="Q22" s="398"/>
      <c r="R22" s="398"/>
      <c r="S22" s="398"/>
      <c r="T22" s="398"/>
      <c r="U22" s="398"/>
      <c r="V22" s="403"/>
      <c r="W22" s="403"/>
      <c r="X22" s="398"/>
      <c r="Y22" s="398"/>
      <c r="Z22" s="398"/>
      <c r="AA22" s="398"/>
      <c r="AB22" s="398"/>
      <c r="AC22" s="398"/>
      <c r="AD22" s="398"/>
      <c r="AE22" s="398"/>
      <c r="AF22" s="398"/>
      <c r="AG22" s="398"/>
      <c r="AH22" s="398"/>
      <c r="AI22" s="398"/>
      <c r="AJ22" s="398"/>
      <c r="AK22" s="398"/>
      <c r="AL22" s="398"/>
      <c r="AM22" s="403"/>
      <c r="AN22" s="403"/>
      <c r="AO22" s="398"/>
      <c r="AP22" s="398"/>
      <c r="AQ22" s="398"/>
      <c r="AR22" s="403">
        <v>517</v>
      </c>
      <c r="AS22" s="403"/>
      <c r="AT22" s="398"/>
      <c r="AU22" s="398"/>
      <c r="AV22" s="404">
        <v>863</v>
      </c>
      <c r="AW22" s="404">
        <v>863</v>
      </c>
      <c r="AX22" s="398"/>
      <c r="AY22" s="398"/>
      <c r="AZ22" s="398"/>
      <c r="BA22" s="403">
        <f>+N22-AR22</f>
        <v>346</v>
      </c>
      <c r="BB22" s="403">
        <f>+BA22</f>
        <v>346</v>
      </c>
      <c r="BC22" s="403"/>
      <c r="BD22" s="398"/>
      <c r="BE22" s="398"/>
      <c r="BF22" s="398"/>
      <c r="BG22" s="462" t="s">
        <v>382</v>
      </c>
      <c r="BH22" s="398"/>
    </row>
    <row r="23" spans="1:67" ht="39.75" customHeight="1">
      <c r="A23" s="460" t="s">
        <v>341</v>
      </c>
      <c r="B23" s="514" t="s">
        <v>459</v>
      </c>
      <c r="C23" s="460"/>
      <c r="D23" s="460"/>
      <c r="E23" s="583"/>
      <c r="F23" s="460"/>
      <c r="G23" s="460"/>
      <c r="H23" s="460"/>
      <c r="I23" s="460"/>
      <c r="J23" s="499">
        <f t="shared" si="15"/>
        <v>1500</v>
      </c>
      <c r="K23" s="499">
        <f t="shared" si="15"/>
        <v>1500</v>
      </c>
      <c r="L23" s="499">
        <f t="shared" si="15"/>
        <v>0</v>
      </c>
      <c r="M23" s="499">
        <f t="shared" si="15"/>
        <v>0</v>
      </c>
      <c r="N23" s="499">
        <f>+N24</f>
        <v>1500</v>
      </c>
      <c r="O23" s="499">
        <f t="shared" si="16"/>
        <v>0</v>
      </c>
      <c r="P23" s="499">
        <f t="shared" si="16"/>
        <v>0</v>
      </c>
      <c r="Q23" s="499">
        <f t="shared" si="16"/>
        <v>0</v>
      </c>
      <c r="R23" s="499">
        <f t="shared" si="16"/>
        <v>0</v>
      </c>
      <c r="S23" s="499">
        <f t="shared" si="16"/>
        <v>0</v>
      </c>
      <c r="T23" s="499">
        <f t="shared" si="16"/>
        <v>0</v>
      </c>
      <c r="U23" s="499">
        <f t="shared" si="16"/>
        <v>0</v>
      </c>
      <c r="V23" s="499">
        <f t="shared" si="16"/>
        <v>0</v>
      </c>
      <c r="W23" s="499">
        <f t="shared" si="16"/>
        <v>0</v>
      </c>
      <c r="X23" s="499">
        <f t="shared" si="16"/>
        <v>0</v>
      </c>
      <c r="Y23" s="499">
        <f t="shared" si="16"/>
        <v>0</v>
      </c>
      <c r="Z23" s="499">
        <f t="shared" si="16"/>
        <v>0</v>
      </c>
      <c r="AA23" s="499">
        <f t="shared" si="16"/>
        <v>0</v>
      </c>
      <c r="AB23" s="499">
        <f t="shared" si="16"/>
        <v>0</v>
      </c>
      <c r="AC23" s="499">
        <f t="shared" si="16"/>
        <v>0</v>
      </c>
      <c r="AD23" s="499">
        <f t="shared" si="16"/>
        <v>0</v>
      </c>
      <c r="AE23" s="499">
        <f t="shared" si="16"/>
        <v>0</v>
      </c>
      <c r="AF23" s="499">
        <f t="shared" si="16"/>
        <v>0</v>
      </c>
      <c r="AG23" s="499">
        <f t="shared" si="16"/>
        <v>0</v>
      </c>
      <c r="AH23" s="499">
        <f t="shared" si="16"/>
        <v>0</v>
      </c>
      <c r="AI23" s="499">
        <f t="shared" si="16"/>
        <v>0</v>
      </c>
      <c r="AJ23" s="499">
        <f t="shared" si="16"/>
        <v>0</v>
      </c>
      <c r="AK23" s="499">
        <f t="shared" si="16"/>
        <v>0</v>
      </c>
      <c r="AL23" s="499">
        <f t="shared" si="16"/>
        <v>0</v>
      </c>
      <c r="AM23" s="499">
        <f t="shared" si="16"/>
        <v>0</v>
      </c>
      <c r="AN23" s="499">
        <f t="shared" si="16"/>
        <v>0</v>
      </c>
      <c r="AO23" s="499">
        <f t="shared" si="16"/>
        <v>0</v>
      </c>
      <c r="AP23" s="499">
        <f t="shared" si="16"/>
        <v>0</v>
      </c>
      <c r="AQ23" s="499"/>
      <c r="AR23" s="499">
        <f t="shared" si="16"/>
        <v>0</v>
      </c>
      <c r="AS23" s="499">
        <f t="shared" si="16"/>
        <v>0</v>
      </c>
      <c r="AT23" s="499">
        <f t="shared" si="16"/>
        <v>0</v>
      </c>
      <c r="AU23" s="499">
        <f t="shared" si="16"/>
        <v>0</v>
      </c>
      <c r="AV23" s="499">
        <f t="shared" si="16"/>
        <v>0</v>
      </c>
      <c r="AW23" s="499">
        <f t="shared" si="16"/>
        <v>0</v>
      </c>
      <c r="AX23" s="499">
        <f t="shared" si="16"/>
        <v>0</v>
      </c>
      <c r="AY23" s="499">
        <f t="shared" si="16"/>
        <v>0</v>
      </c>
      <c r="AZ23" s="499">
        <f t="shared" si="16"/>
        <v>0</v>
      </c>
      <c r="BA23" s="499">
        <f>+BA24</f>
        <v>1500</v>
      </c>
      <c r="BB23" s="499">
        <f>+BB24</f>
        <v>1500</v>
      </c>
      <c r="BC23" s="499"/>
      <c r="BD23" s="499">
        <f t="shared" si="16"/>
        <v>0</v>
      </c>
      <c r="BE23" s="499">
        <f t="shared" si="16"/>
        <v>0</v>
      </c>
      <c r="BF23" s="499">
        <f t="shared" si="16"/>
        <v>0</v>
      </c>
      <c r="BG23" s="460"/>
      <c r="BH23" s="499"/>
      <c r="BI23" s="338"/>
      <c r="BJ23" s="338"/>
      <c r="BK23" s="338"/>
      <c r="BL23" s="338"/>
      <c r="BM23" s="338"/>
      <c r="BN23" s="338"/>
      <c r="BO23" s="338"/>
    </row>
    <row r="24" spans="1:67" ht="39.75" customHeight="1">
      <c r="A24" s="399" t="s">
        <v>342</v>
      </c>
      <c r="B24" s="400" t="s">
        <v>460</v>
      </c>
      <c r="C24" s="401" t="s">
        <v>337</v>
      </c>
      <c r="D24" s="401" t="s">
        <v>432</v>
      </c>
      <c r="E24" s="381"/>
      <c r="F24" s="401" t="s">
        <v>433</v>
      </c>
      <c r="G24" s="401"/>
      <c r="H24" s="399" t="s">
        <v>453</v>
      </c>
      <c r="I24" s="401"/>
      <c r="J24" s="524">
        <v>1500</v>
      </c>
      <c r="K24" s="524">
        <v>1500</v>
      </c>
      <c r="L24" s="403"/>
      <c r="M24" s="398"/>
      <c r="N24" s="524">
        <v>1500</v>
      </c>
      <c r="O24" s="404"/>
      <c r="P24" s="398"/>
      <c r="Q24" s="398"/>
      <c r="R24" s="398"/>
      <c r="S24" s="398"/>
      <c r="T24" s="398"/>
      <c r="U24" s="398"/>
      <c r="V24" s="403"/>
      <c r="W24" s="403"/>
      <c r="X24" s="398"/>
      <c r="Y24" s="398"/>
      <c r="Z24" s="398"/>
      <c r="AA24" s="398"/>
      <c r="AB24" s="398"/>
      <c r="AC24" s="398"/>
      <c r="AD24" s="398"/>
      <c r="AE24" s="398"/>
      <c r="AF24" s="398"/>
      <c r="AG24" s="398"/>
      <c r="AH24" s="398"/>
      <c r="AI24" s="398"/>
      <c r="AJ24" s="398"/>
      <c r="AK24" s="398"/>
      <c r="AL24" s="398"/>
      <c r="AM24" s="403"/>
      <c r="AN24" s="403"/>
      <c r="AO24" s="398"/>
      <c r="AP24" s="398"/>
      <c r="AQ24" s="398"/>
      <c r="AR24" s="403"/>
      <c r="AS24" s="403"/>
      <c r="AT24" s="398"/>
      <c r="AU24" s="398"/>
      <c r="AV24" s="404"/>
      <c r="AW24" s="404"/>
      <c r="AX24" s="398"/>
      <c r="AY24" s="398"/>
      <c r="AZ24" s="398"/>
      <c r="BA24" s="524">
        <v>1500</v>
      </c>
      <c r="BB24" s="524">
        <v>1500</v>
      </c>
      <c r="BC24" s="403"/>
      <c r="BD24" s="398"/>
      <c r="BE24" s="398"/>
      <c r="BF24" s="398"/>
      <c r="BG24" s="462" t="s">
        <v>382</v>
      </c>
      <c r="BH24" s="398"/>
    </row>
    <row r="25" spans="1:67" ht="39.75" customHeight="1">
      <c r="A25" s="516">
        <v>4</v>
      </c>
      <c r="B25" s="517" t="s">
        <v>346</v>
      </c>
      <c r="C25" s="518"/>
      <c r="D25" s="518"/>
      <c r="E25" s="579"/>
      <c r="F25" s="518"/>
      <c r="G25" s="518"/>
      <c r="H25" s="518"/>
      <c r="I25" s="518"/>
      <c r="J25" s="496">
        <f>+J26</f>
        <v>8190</v>
      </c>
      <c r="K25" s="496">
        <f t="shared" ref="K25:AZ25" si="17">+K26</f>
        <v>8190</v>
      </c>
      <c r="L25" s="496">
        <f t="shared" si="17"/>
        <v>0</v>
      </c>
      <c r="M25" s="496">
        <f t="shared" si="17"/>
        <v>0</v>
      </c>
      <c r="N25" s="496">
        <f t="shared" si="17"/>
        <v>8190</v>
      </c>
      <c r="O25" s="496">
        <f t="shared" si="17"/>
        <v>8190</v>
      </c>
      <c r="P25" s="496">
        <f t="shared" si="17"/>
        <v>358</v>
      </c>
      <c r="Q25" s="496">
        <f t="shared" si="17"/>
        <v>358</v>
      </c>
      <c r="R25" s="496">
        <f t="shared" si="17"/>
        <v>570</v>
      </c>
      <c r="S25" s="496">
        <f t="shared" si="17"/>
        <v>570</v>
      </c>
      <c r="T25" s="496">
        <f t="shared" si="17"/>
        <v>0</v>
      </c>
      <c r="U25" s="496">
        <f t="shared" si="17"/>
        <v>0</v>
      </c>
      <c r="V25" s="496">
        <f t="shared" si="17"/>
        <v>2293</v>
      </c>
      <c r="W25" s="496">
        <f t="shared" si="17"/>
        <v>2293</v>
      </c>
      <c r="X25" s="496">
        <f t="shared" si="17"/>
        <v>0</v>
      </c>
      <c r="Y25" s="496">
        <f t="shared" si="17"/>
        <v>0</v>
      </c>
      <c r="Z25" s="496">
        <f t="shared" si="17"/>
        <v>0</v>
      </c>
      <c r="AA25" s="496">
        <f t="shared" si="17"/>
        <v>0</v>
      </c>
      <c r="AB25" s="496">
        <f t="shared" si="17"/>
        <v>0</v>
      </c>
      <c r="AC25" s="496">
        <f t="shared" si="17"/>
        <v>0</v>
      </c>
      <c r="AD25" s="496"/>
      <c r="AE25" s="496">
        <f t="shared" si="17"/>
        <v>358</v>
      </c>
      <c r="AF25" s="496">
        <f t="shared" si="17"/>
        <v>358</v>
      </c>
      <c r="AG25" s="496">
        <f t="shared" si="17"/>
        <v>0</v>
      </c>
      <c r="AH25" s="496">
        <f t="shared" si="17"/>
        <v>0</v>
      </c>
      <c r="AI25" s="496">
        <f t="shared" si="17"/>
        <v>570</v>
      </c>
      <c r="AJ25" s="496">
        <f t="shared" si="17"/>
        <v>570</v>
      </c>
      <c r="AK25" s="496">
        <f t="shared" si="17"/>
        <v>0</v>
      </c>
      <c r="AL25" s="496">
        <f t="shared" si="17"/>
        <v>0</v>
      </c>
      <c r="AM25" s="496">
        <f t="shared" si="17"/>
        <v>2293</v>
      </c>
      <c r="AN25" s="496">
        <f t="shared" si="17"/>
        <v>2293</v>
      </c>
      <c r="AO25" s="496">
        <f t="shared" si="17"/>
        <v>0</v>
      </c>
      <c r="AP25" s="496">
        <f t="shared" si="17"/>
        <v>0</v>
      </c>
      <c r="AQ25" s="496"/>
      <c r="AR25" s="496">
        <f t="shared" si="17"/>
        <v>5844</v>
      </c>
      <c r="AS25" s="496">
        <f t="shared" si="17"/>
        <v>2863</v>
      </c>
      <c r="AT25" s="496">
        <f t="shared" si="17"/>
        <v>0</v>
      </c>
      <c r="AU25" s="496">
        <f t="shared" si="17"/>
        <v>0</v>
      </c>
      <c r="AV25" s="496">
        <f t="shared" si="17"/>
        <v>5327</v>
      </c>
      <c r="AW25" s="496">
        <f t="shared" si="17"/>
        <v>5327</v>
      </c>
      <c r="AX25" s="496">
        <f t="shared" si="17"/>
        <v>0</v>
      </c>
      <c r="AY25" s="496">
        <f t="shared" si="17"/>
        <v>0</v>
      </c>
      <c r="AZ25" s="496">
        <f t="shared" si="17"/>
        <v>0</v>
      </c>
      <c r="BA25" s="496">
        <v>2981</v>
      </c>
      <c r="BB25" s="496">
        <v>2981</v>
      </c>
      <c r="BC25" s="496"/>
      <c r="BD25" s="496">
        <f t="shared" ref="BD25:BF25" si="18">BD26</f>
        <v>0</v>
      </c>
      <c r="BE25" s="496">
        <f t="shared" si="18"/>
        <v>0</v>
      </c>
      <c r="BF25" s="496">
        <f t="shared" si="18"/>
        <v>0</v>
      </c>
      <c r="BG25" s="461"/>
      <c r="BH25" s="496"/>
    </row>
    <row r="26" spans="1:67" ht="39.75" customHeight="1">
      <c r="A26" s="519" t="s">
        <v>341</v>
      </c>
      <c r="B26" s="520" t="s">
        <v>253</v>
      </c>
      <c r="C26" s="461"/>
      <c r="D26" s="461"/>
      <c r="E26" s="580"/>
      <c r="F26" s="461"/>
      <c r="G26" s="461"/>
      <c r="H26" s="461"/>
      <c r="I26" s="461"/>
      <c r="J26" s="497">
        <f>J27</f>
        <v>8190</v>
      </c>
      <c r="K26" s="497">
        <f t="shared" ref="K26:L26" si="19">K27</f>
        <v>8190</v>
      </c>
      <c r="L26" s="497">
        <f t="shared" si="19"/>
        <v>0</v>
      </c>
      <c r="M26" s="398"/>
      <c r="N26" s="497">
        <f t="shared" ref="N26:BI26" si="20">N27</f>
        <v>8190</v>
      </c>
      <c r="O26" s="497">
        <f t="shared" si="20"/>
        <v>8190</v>
      </c>
      <c r="P26" s="497">
        <f t="shared" si="20"/>
        <v>358</v>
      </c>
      <c r="Q26" s="497">
        <f t="shared" si="20"/>
        <v>358</v>
      </c>
      <c r="R26" s="497">
        <f t="shared" si="20"/>
        <v>570</v>
      </c>
      <c r="S26" s="497">
        <f t="shared" si="20"/>
        <v>570</v>
      </c>
      <c r="T26" s="497">
        <f t="shared" si="20"/>
        <v>0</v>
      </c>
      <c r="U26" s="497">
        <f t="shared" si="20"/>
        <v>0</v>
      </c>
      <c r="V26" s="497">
        <f t="shared" si="20"/>
        <v>2293</v>
      </c>
      <c r="W26" s="497">
        <f t="shared" si="20"/>
        <v>2293</v>
      </c>
      <c r="X26" s="497">
        <f t="shared" si="20"/>
        <v>0</v>
      </c>
      <c r="Y26" s="497">
        <f t="shared" si="20"/>
        <v>0</v>
      </c>
      <c r="Z26" s="497">
        <f t="shared" si="20"/>
        <v>0</v>
      </c>
      <c r="AA26" s="497">
        <f t="shared" si="20"/>
        <v>0</v>
      </c>
      <c r="AB26" s="497">
        <f t="shared" si="20"/>
        <v>0</v>
      </c>
      <c r="AC26" s="497">
        <f t="shared" si="20"/>
        <v>0</v>
      </c>
      <c r="AD26" s="497"/>
      <c r="AE26" s="497">
        <f t="shared" si="20"/>
        <v>358</v>
      </c>
      <c r="AF26" s="497">
        <f t="shared" si="20"/>
        <v>358</v>
      </c>
      <c r="AG26" s="497">
        <f t="shared" si="20"/>
        <v>0</v>
      </c>
      <c r="AH26" s="497">
        <f t="shared" si="20"/>
        <v>0</v>
      </c>
      <c r="AI26" s="497">
        <f t="shared" si="20"/>
        <v>570</v>
      </c>
      <c r="AJ26" s="497">
        <f t="shared" si="20"/>
        <v>570</v>
      </c>
      <c r="AK26" s="497">
        <f t="shared" si="20"/>
        <v>0</v>
      </c>
      <c r="AL26" s="497">
        <f t="shared" si="20"/>
        <v>0</v>
      </c>
      <c r="AM26" s="497">
        <f t="shared" si="20"/>
        <v>2293</v>
      </c>
      <c r="AN26" s="497">
        <f t="shared" si="20"/>
        <v>2293</v>
      </c>
      <c r="AO26" s="497">
        <f t="shared" si="20"/>
        <v>0</v>
      </c>
      <c r="AP26" s="497">
        <f t="shared" si="20"/>
        <v>0</v>
      </c>
      <c r="AQ26" s="497"/>
      <c r="AR26" s="497">
        <f t="shared" si="20"/>
        <v>5844</v>
      </c>
      <c r="AS26" s="497">
        <f t="shared" si="20"/>
        <v>2863</v>
      </c>
      <c r="AT26" s="497">
        <f t="shared" si="20"/>
        <v>0</v>
      </c>
      <c r="AU26" s="497">
        <f t="shared" si="20"/>
        <v>0</v>
      </c>
      <c r="AV26" s="497">
        <f t="shared" si="20"/>
        <v>5327</v>
      </c>
      <c r="AW26" s="497">
        <f t="shared" si="20"/>
        <v>5327</v>
      </c>
      <c r="AX26" s="497">
        <f t="shared" si="20"/>
        <v>0</v>
      </c>
      <c r="AY26" s="497">
        <f t="shared" si="20"/>
        <v>0</v>
      </c>
      <c r="AZ26" s="497">
        <f t="shared" si="20"/>
        <v>0</v>
      </c>
      <c r="BA26" s="497">
        <v>2981</v>
      </c>
      <c r="BB26" s="497">
        <v>2981</v>
      </c>
      <c r="BC26" s="497"/>
      <c r="BD26" s="497">
        <f t="shared" si="20"/>
        <v>0</v>
      </c>
      <c r="BE26" s="497">
        <f t="shared" si="20"/>
        <v>0</v>
      </c>
      <c r="BF26" s="497">
        <f t="shared" si="20"/>
        <v>0</v>
      </c>
      <c r="BG26" s="461"/>
      <c r="BH26" s="497"/>
      <c r="BI26" s="337">
        <f t="shared" si="20"/>
        <v>0</v>
      </c>
    </row>
    <row r="27" spans="1:67" ht="39.75" customHeight="1">
      <c r="A27" s="399" t="s">
        <v>342</v>
      </c>
      <c r="B27" s="521" t="s">
        <v>395</v>
      </c>
      <c r="C27" s="522" t="s">
        <v>326</v>
      </c>
      <c r="D27" s="401" t="s">
        <v>432</v>
      </c>
      <c r="E27" s="581">
        <v>8048046</v>
      </c>
      <c r="F27" s="522" t="s">
        <v>435</v>
      </c>
      <c r="G27" s="522" t="s">
        <v>327</v>
      </c>
      <c r="H27" s="522" t="s">
        <v>328</v>
      </c>
      <c r="I27" s="522" t="s">
        <v>396</v>
      </c>
      <c r="J27" s="523">
        <v>8190</v>
      </c>
      <c r="K27" s="523">
        <v>8190</v>
      </c>
      <c r="L27" s="403"/>
      <c r="M27" s="398"/>
      <c r="N27" s="523">
        <v>8190</v>
      </c>
      <c r="O27" s="523">
        <v>8190</v>
      </c>
      <c r="P27" s="340">
        <v>358</v>
      </c>
      <c r="Q27" s="340">
        <v>358</v>
      </c>
      <c r="R27" s="398">
        <f>+S27</f>
        <v>570</v>
      </c>
      <c r="S27" s="398">
        <v>570</v>
      </c>
      <c r="T27" s="398"/>
      <c r="U27" s="398"/>
      <c r="V27" s="403">
        <f>2293</f>
        <v>2293</v>
      </c>
      <c r="W27" s="403">
        <f>2293</f>
        <v>2293</v>
      </c>
      <c r="X27" s="398"/>
      <c r="Y27" s="398"/>
      <c r="Z27" s="398"/>
      <c r="AA27" s="398"/>
      <c r="AB27" s="398"/>
      <c r="AC27" s="398"/>
      <c r="AD27" s="398"/>
      <c r="AE27" s="340">
        <v>358</v>
      </c>
      <c r="AF27" s="340">
        <v>358</v>
      </c>
      <c r="AG27" s="398"/>
      <c r="AH27" s="398"/>
      <c r="AI27" s="398">
        <f>+AJ27</f>
        <v>570</v>
      </c>
      <c r="AJ27" s="398">
        <v>570</v>
      </c>
      <c r="AK27" s="398"/>
      <c r="AL27" s="398"/>
      <c r="AM27" s="403">
        <f>2293</f>
        <v>2293</v>
      </c>
      <c r="AN27" s="403">
        <f>2293</f>
        <v>2293</v>
      </c>
      <c r="AO27" s="398"/>
      <c r="AP27" s="398"/>
      <c r="AQ27" s="398"/>
      <c r="AR27" s="403">
        <f>2863+2981</f>
        <v>5844</v>
      </c>
      <c r="AS27" s="403">
        <v>2863</v>
      </c>
      <c r="AT27" s="398"/>
      <c r="AU27" s="398"/>
      <c r="AV27" s="523">
        <v>5327</v>
      </c>
      <c r="AW27" s="523">
        <v>5327</v>
      </c>
      <c r="AX27" s="398"/>
      <c r="AY27" s="398"/>
      <c r="AZ27" s="398"/>
      <c r="BA27" s="403">
        <f>+N27-AR27</f>
        <v>2346</v>
      </c>
      <c r="BB27" s="403">
        <f>+BA27</f>
        <v>2346</v>
      </c>
      <c r="BC27" s="403"/>
      <c r="BD27" s="398"/>
      <c r="BE27" s="398"/>
      <c r="BF27" s="398"/>
      <c r="BG27" s="462" t="s">
        <v>378</v>
      </c>
      <c r="BH27" s="398"/>
    </row>
    <row r="28" spans="1:67" ht="39.75" customHeight="1">
      <c r="A28" s="506" t="s">
        <v>11</v>
      </c>
      <c r="B28" s="507" t="s">
        <v>347</v>
      </c>
      <c r="C28" s="525"/>
      <c r="D28" s="525"/>
      <c r="E28" s="584"/>
      <c r="F28" s="525"/>
      <c r="G28" s="525"/>
      <c r="H28" s="525"/>
      <c r="I28" s="506"/>
      <c r="J28" s="500">
        <f>+J29+J34</f>
        <v>8492</v>
      </c>
      <c r="K28" s="500">
        <f t="shared" ref="K28:BC28" si="21">+K29+K34</f>
        <v>5698</v>
      </c>
      <c r="L28" s="500">
        <f t="shared" si="21"/>
        <v>0</v>
      </c>
      <c r="M28" s="500">
        <f t="shared" si="21"/>
        <v>136</v>
      </c>
      <c r="N28" s="500">
        <f t="shared" si="21"/>
        <v>8356</v>
      </c>
      <c r="O28" s="500">
        <f t="shared" si="21"/>
        <v>6748</v>
      </c>
      <c r="P28" s="500">
        <f t="shared" si="21"/>
        <v>1758</v>
      </c>
      <c r="Q28" s="500">
        <f t="shared" si="21"/>
        <v>1758</v>
      </c>
      <c r="R28" s="500">
        <f t="shared" si="21"/>
        <v>0</v>
      </c>
      <c r="S28" s="500">
        <f t="shared" si="21"/>
        <v>0</v>
      </c>
      <c r="T28" s="500">
        <f t="shared" si="21"/>
        <v>0</v>
      </c>
      <c r="U28" s="500">
        <f t="shared" si="21"/>
        <v>0</v>
      </c>
      <c r="V28" s="500">
        <f t="shared" si="21"/>
        <v>2393</v>
      </c>
      <c r="W28" s="500">
        <f t="shared" si="21"/>
        <v>2393</v>
      </c>
      <c r="X28" s="500">
        <f t="shared" si="21"/>
        <v>0</v>
      </c>
      <c r="Y28" s="500">
        <f t="shared" si="21"/>
        <v>0</v>
      </c>
      <c r="Z28" s="500">
        <f t="shared" si="21"/>
        <v>0</v>
      </c>
      <c r="AA28" s="500">
        <f t="shared" si="21"/>
        <v>0</v>
      </c>
      <c r="AB28" s="500">
        <f t="shared" si="21"/>
        <v>0</v>
      </c>
      <c r="AC28" s="500">
        <f t="shared" si="21"/>
        <v>0</v>
      </c>
      <c r="AD28" s="500">
        <f t="shared" si="21"/>
        <v>0</v>
      </c>
      <c r="AE28" s="500">
        <f t="shared" si="21"/>
        <v>1758</v>
      </c>
      <c r="AF28" s="500">
        <f t="shared" si="21"/>
        <v>1758</v>
      </c>
      <c r="AG28" s="500">
        <f t="shared" si="21"/>
        <v>0</v>
      </c>
      <c r="AH28" s="500">
        <f t="shared" si="21"/>
        <v>0</v>
      </c>
      <c r="AI28" s="500">
        <f t="shared" si="21"/>
        <v>0</v>
      </c>
      <c r="AJ28" s="500">
        <f t="shared" si="21"/>
        <v>0</v>
      </c>
      <c r="AK28" s="500">
        <f t="shared" si="21"/>
        <v>0</v>
      </c>
      <c r="AL28" s="500">
        <f t="shared" si="21"/>
        <v>0</v>
      </c>
      <c r="AM28" s="500">
        <f t="shared" si="21"/>
        <v>2393</v>
      </c>
      <c r="AN28" s="500">
        <f t="shared" si="21"/>
        <v>2393</v>
      </c>
      <c r="AO28" s="500">
        <f t="shared" si="21"/>
        <v>0</v>
      </c>
      <c r="AP28" s="500">
        <f t="shared" si="21"/>
        <v>0</v>
      </c>
      <c r="AQ28" s="500">
        <f t="shared" si="21"/>
        <v>0</v>
      </c>
      <c r="AR28" s="500">
        <f t="shared" si="21"/>
        <v>5133</v>
      </c>
      <c r="AS28" s="500">
        <f t="shared" si="21"/>
        <v>2393</v>
      </c>
      <c r="AT28" s="500">
        <f t="shared" si="21"/>
        <v>0</v>
      </c>
      <c r="AU28" s="500">
        <f t="shared" si="21"/>
        <v>0</v>
      </c>
      <c r="AV28" s="500">
        <f t="shared" si="21"/>
        <v>4363</v>
      </c>
      <c r="AW28" s="500">
        <f t="shared" si="21"/>
        <v>4227</v>
      </c>
      <c r="AX28" s="500">
        <f t="shared" si="21"/>
        <v>0</v>
      </c>
      <c r="AY28" s="500">
        <f t="shared" si="21"/>
        <v>0</v>
      </c>
      <c r="AZ28" s="500">
        <f t="shared" si="21"/>
        <v>136</v>
      </c>
      <c r="BA28" s="500">
        <f t="shared" si="21"/>
        <v>3223</v>
      </c>
      <c r="BB28" s="500">
        <f t="shared" si="21"/>
        <v>3223</v>
      </c>
      <c r="BC28" s="500">
        <f t="shared" si="21"/>
        <v>0</v>
      </c>
      <c r="BD28" s="500" t="e">
        <f>BD29+BD32+#REF!</f>
        <v>#REF!</v>
      </c>
      <c r="BE28" s="500" t="e">
        <f>BE29+BE32+#REF!</f>
        <v>#REF!</v>
      </c>
      <c r="BF28" s="500" t="e">
        <f>BF29+BF32+#REF!</f>
        <v>#REF!</v>
      </c>
      <c r="BG28" s="401"/>
      <c r="BH28" s="398"/>
    </row>
    <row r="29" spans="1:67" ht="39.75" customHeight="1">
      <c r="A29" s="460" t="s">
        <v>341</v>
      </c>
      <c r="B29" s="514" t="s">
        <v>461</v>
      </c>
      <c r="C29" s="460"/>
      <c r="D29" s="460"/>
      <c r="E29" s="583"/>
      <c r="F29" s="460"/>
      <c r="G29" s="460"/>
      <c r="H29" s="460"/>
      <c r="I29" s="460"/>
      <c r="J29" s="499">
        <f>+J30+J31+J32+J33</f>
        <v>6884</v>
      </c>
      <c r="K29" s="499">
        <f t="shared" ref="K29:BB29" si="22">+K30+K31+K32+K33</f>
        <v>4090</v>
      </c>
      <c r="L29" s="499">
        <f t="shared" si="22"/>
        <v>0</v>
      </c>
      <c r="M29" s="499">
        <f t="shared" si="22"/>
        <v>136</v>
      </c>
      <c r="N29" s="499">
        <f t="shared" si="22"/>
        <v>6748</v>
      </c>
      <c r="O29" s="499">
        <f t="shared" si="22"/>
        <v>6748</v>
      </c>
      <c r="P29" s="499">
        <f t="shared" si="22"/>
        <v>1758</v>
      </c>
      <c r="Q29" s="499">
        <f t="shared" si="22"/>
        <v>1758</v>
      </c>
      <c r="R29" s="499">
        <f t="shared" si="22"/>
        <v>0</v>
      </c>
      <c r="S29" s="499">
        <f t="shared" si="22"/>
        <v>0</v>
      </c>
      <c r="T29" s="499">
        <f t="shared" si="22"/>
        <v>0</v>
      </c>
      <c r="U29" s="499">
        <f t="shared" si="22"/>
        <v>0</v>
      </c>
      <c r="V29" s="499">
        <f t="shared" si="22"/>
        <v>2393</v>
      </c>
      <c r="W29" s="499">
        <f t="shared" si="22"/>
        <v>2393</v>
      </c>
      <c r="X29" s="499">
        <f t="shared" si="22"/>
        <v>0</v>
      </c>
      <c r="Y29" s="499">
        <f t="shared" si="22"/>
        <v>0</v>
      </c>
      <c r="Z29" s="499">
        <f t="shared" si="22"/>
        <v>0</v>
      </c>
      <c r="AA29" s="499">
        <f t="shared" si="22"/>
        <v>0</v>
      </c>
      <c r="AB29" s="499">
        <f t="shared" si="22"/>
        <v>0</v>
      </c>
      <c r="AC29" s="499">
        <f t="shared" si="22"/>
        <v>0</v>
      </c>
      <c r="AD29" s="499">
        <f t="shared" si="22"/>
        <v>0</v>
      </c>
      <c r="AE29" s="499">
        <f t="shared" si="22"/>
        <v>1758</v>
      </c>
      <c r="AF29" s="499">
        <f t="shared" si="22"/>
        <v>1758</v>
      </c>
      <c r="AG29" s="499">
        <f t="shared" si="22"/>
        <v>0</v>
      </c>
      <c r="AH29" s="499">
        <f t="shared" si="22"/>
        <v>0</v>
      </c>
      <c r="AI29" s="499">
        <f t="shared" si="22"/>
        <v>0</v>
      </c>
      <c r="AJ29" s="499">
        <f t="shared" si="22"/>
        <v>0</v>
      </c>
      <c r="AK29" s="499">
        <f t="shared" si="22"/>
        <v>0</v>
      </c>
      <c r="AL29" s="499">
        <f t="shared" si="22"/>
        <v>0</v>
      </c>
      <c r="AM29" s="499">
        <f t="shared" si="22"/>
        <v>2393</v>
      </c>
      <c r="AN29" s="499">
        <f t="shared" si="22"/>
        <v>2393</v>
      </c>
      <c r="AO29" s="499">
        <f t="shared" si="22"/>
        <v>0</v>
      </c>
      <c r="AP29" s="499">
        <f t="shared" si="22"/>
        <v>0</v>
      </c>
      <c r="AQ29" s="499">
        <f t="shared" si="22"/>
        <v>0</v>
      </c>
      <c r="AR29" s="499">
        <f t="shared" si="22"/>
        <v>5133</v>
      </c>
      <c r="AS29" s="499">
        <f t="shared" si="22"/>
        <v>2393</v>
      </c>
      <c r="AT29" s="499">
        <f t="shared" si="22"/>
        <v>0</v>
      </c>
      <c r="AU29" s="499">
        <f t="shared" si="22"/>
        <v>0</v>
      </c>
      <c r="AV29" s="499">
        <f t="shared" si="22"/>
        <v>4363</v>
      </c>
      <c r="AW29" s="499">
        <f t="shared" si="22"/>
        <v>4227</v>
      </c>
      <c r="AX29" s="499">
        <f t="shared" si="22"/>
        <v>0</v>
      </c>
      <c r="AY29" s="499">
        <f t="shared" si="22"/>
        <v>0</v>
      </c>
      <c r="AZ29" s="499">
        <f t="shared" si="22"/>
        <v>136</v>
      </c>
      <c r="BA29" s="499">
        <f t="shared" si="22"/>
        <v>1615</v>
      </c>
      <c r="BB29" s="499">
        <f t="shared" si="22"/>
        <v>1615</v>
      </c>
      <c r="BC29" s="499"/>
      <c r="BD29" s="499">
        <f>SUM(BD30:BD31)</f>
        <v>0</v>
      </c>
      <c r="BE29" s="499">
        <f>SUM(BE30:BE31)</f>
        <v>0</v>
      </c>
      <c r="BF29" s="499">
        <f>SUM(BF30:BF31)</f>
        <v>41</v>
      </c>
      <c r="BG29" s="460"/>
      <c r="BH29" s="398"/>
    </row>
    <row r="30" spans="1:67" s="607" customFormat="1" ht="39.75" customHeight="1">
      <c r="A30" s="599">
        <v>1</v>
      </c>
      <c r="B30" s="600" t="s">
        <v>348</v>
      </c>
      <c r="C30" s="599" t="s">
        <v>337</v>
      </c>
      <c r="D30" s="599" t="s">
        <v>432</v>
      </c>
      <c r="E30" s="601">
        <v>8028173</v>
      </c>
      <c r="F30" s="599" t="s">
        <v>431</v>
      </c>
      <c r="G30" s="599" t="s">
        <v>401</v>
      </c>
      <c r="H30" s="599" t="s">
        <v>323</v>
      </c>
      <c r="I30" s="599" t="s">
        <v>397</v>
      </c>
      <c r="J30" s="602">
        <v>2748</v>
      </c>
      <c r="K30" s="603"/>
      <c r="L30" s="603"/>
      <c r="M30" s="604"/>
      <c r="N30" s="605">
        <v>2748</v>
      </c>
      <c r="O30" s="605">
        <v>2748</v>
      </c>
      <c r="P30" s="604">
        <f>Q30</f>
        <v>1758</v>
      </c>
      <c r="Q30" s="604">
        <v>1758</v>
      </c>
      <c r="R30" s="604"/>
      <c r="S30" s="604"/>
      <c r="T30" s="604"/>
      <c r="U30" s="604"/>
      <c r="V30" s="603">
        <v>2393</v>
      </c>
      <c r="W30" s="603">
        <v>2393</v>
      </c>
      <c r="X30" s="604"/>
      <c r="Y30" s="604"/>
      <c r="Z30" s="604"/>
      <c r="AA30" s="604"/>
      <c r="AB30" s="604"/>
      <c r="AC30" s="604"/>
      <c r="AD30" s="604"/>
      <c r="AE30" s="604">
        <f>+AF30</f>
        <v>1758</v>
      </c>
      <c r="AF30" s="604">
        <v>1758</v>
      </c>
      <c r="AG30" s="604"/>
      <c r="AH30" s="604"/>
      <c r="AI30" s="604"/>
      <c r="AJ30" s="604"/>
      <c r="AK30" s="604"/>
      <c r="AL30" s="604"/>
      <c r="AM30" s="603">
        <v>2393</v>
      </c>
      <c r="AN30" s="603">
        <v>2393</v>
      </c>
      <c r="AO30" s="604"/>
      <c r="AP30" s="604"/>
      <c r="AQ30" s="604"/>
      <c r="AR30" s="603">
        <f>227+2393</f>
        <v>2620</v>
      </c>
      <c r="AS30" s="603">
        <v>2393</v>
      </c>
      <c r="AT30" s="604"/>
      <c r="AU30" s="604"/>
      <c r="AV30" s="605">
        <v>227</v>
      </c>
      <c r="AW30" s="605">
        <v>227</v>
      </c>
      <c r="AX30" s="604"/>
      <c r="AY30" s="604"/>
      <c r="AZ30" s="604"/>
      <c r="BA30" s="603">
        <f>+N30-AR30</f>
        <v>128</v>
      </c>
      <c r="BB30" s="603">
        <f>+BA30</f>
        <v>128</v>
      </c>
      <c r="BC30" s="603"/>
      <c r="BD30" s="604"/>
      <c r="BE30" s="604"/>
      <c r="BF30" s="604"/>
      <c r="BG30" s="606" t="s">
        <v>382</v>
      </c>
      <c r="BH30" s="604"/>
      <c r="BM30" s="608"/>
      <c r="BN30" s="608"/>
    </row>
    <row r="31" spans="1:67" ht="39.75" customHeight="1">
      <c r="A31" s="401">
        <v>2</v>
      </c>
      <c r="B31" s="400" t="s">
        <v>349</v>
      </c>
      <c r="C31" s="401" t="s">
        <v>320</v>
      </c>
      <c r="D31" s="401" t="s">
        <v>432</v>
      </c>
      <c r="E31" s="381">
        <v>8063891</v>
      </c>
      <c r="F31" s="401" t="s">
        <v>425</v>
      </c>
      <c r="G31" s="401" t="s">
        <v>411</v>
      </c>
      <c r="H31" s="401" t="s">
        <v>343</v>
      </c>
      <c r="I31" s="401" t="s">
        <v>410</v>
      </c>
      <c r="J31" s="524">
        <v>861</v>
      </c>
      <c r="K31" s="403">
        <v>820</v>
      </c>
      <c r="L31" s="403"/>
      <c r="M31" s="398">
        <v>41</v>
      </c>
      <c r="N31" s="404">
        <v>820</v>
      </c>
      <c r="O31" s="404">
        <v>820</v>
      </c>
      <c r="P31" s="398"/>
      <c r="Q31" s="398"/>
      <c r="R31" s="398"/>
      <c r="S31" s="398"/>
      <c r="T31" s="398"/>
      <c r="U31" s="398"/>
      <c r="V31" s="403"/>
      <c r="W31" s="403"/>
      <c r="X31" s="398"/>
      <c r="Y31" s="398"/>
      <c r="Z31" s="398"/>
      <c r="AA31" s="398"/>
      <c r="AB31" s="398"/>
      <c r="AC31" s="398"/>
      <c r="AD31" s="398"/>
      <c r="AE31" s="398"/>
      <c r="AF31" s="398"/>
      <c r="AG31" s="398"/>
      <c r="AH31" s="398"/>
      <c r="AI31" s="398"/>
      <c r="AJ31" s="398"/>
      <c r="AK31" s="398"/>
      <c r="AL31" s="398"/>
      <c r="AM31" s="403"/>
      <c r="AN31" s="403"/>
      <c r="AO31" s="398"/>
      <c r="AP31" s="398"/>
      <c r="AQ31" s="398"/>
      <c r="AR31" s="403">
        <v>515</v>
      </c>
      <c r="AS31" s="403"/>
      <c r="AT31" s="398"/>
      <c r="AU31" s="398"/>
      <c r="AV31" s="404">
        <v>861</v>
      </c>
      <c r="AW31" s="404">
        <v>820</v>
      </c>
      <c r="AX31" s="398"/>
      <c r="AY31" s="398"/>
      <c r="AZ31" s="398">
        <v>41</v>
      </c>
      <c r="BA31" s="403">
        <f>+N31-AR31</f>
        <v>305</v>
      </c>
      <c r="BB31" s="403">
        <f>+BA31</f>
        <v>305</v>
      </c>
      <c r="BC31" s="403"/>
      <c r="BD31" s="398"/>
      <c r="BE31" s="398"/>
      <c r="BF31" s="398">
        <v>41</v>
      </c>
      <c r="BG31" s="462" t="s">
        <v>383</v>
      </c>
      <c r="BH31" s="462" t="s">
        <v>402</v>
      </c>
    </row>
    <row r="32" spans="1:67" ht="39.75" customHeight="1">
      <c r="A32" s="401">
        <v>3</v>
      </c>
      <c r="B32" s="400" t="s">
        <v>350</v>
      </c>
      <c r="C32" s="401" t="s">
        <v>337</v>
      </c>
      <c r="D32" s="401" t="s">
        <v>432</v>
      </c>
      <c r="E32" s="381">
        <v>8063892</v>
      </c>
      <c r="F32" s="401" t="s">
        <v>425</v>
      </c>
      <c r="G32" s="401" t="s">
        <v>412</v>
      </c>
      <c r="H32" s="378" t="s">
        <v>343</v>
      </c>
      <c r="I32" s="401" t="s">
        <v>408</v>
      </c>
      <c r="J32" s="402">
        <v>1995</v>
      </c>
      <c r="K32" s="403">
        <v>1990</v>
      </c>
      <c r="L32" s="403"/>
      <c r="M32" s="398">
        <v>95</v>
      </c>
      <c r="N32" s="404">
        <v>1900</v>
      </c>
      <c r="O32" s="404">
        <v>1900</v>
      </c>
      <c r="P32" s="398"/>
      <c r="Q32" s="398"/>
      <c r="R32" s="398"/>
      <c r="S32" s="398"/>
      <c r="T32" s="398"/>
      <c r="U32" s="398"/>
      <c r="V32" s="403"/>
      <c r="W32" s="403"/>
      <c r="X32" s="398"/>
      <c r="Y32" s="398"/>
      <c r="Z32" s="398"/>
      <c r="AA32" s="398"/>
      <c r="AB32" s="398"/>
      <c r="AC32" s="398"/>
      <c r="AD32" s="398"/>
      <c r="AE32" s="398"/>
      <c r="AF32" s="398"/>
      <c r="AG32" s="398"/>
      <c r="AH32" s="398"/>
      <c r="AI32" s="398"/>
      <c r="AJ32" s="398"/>
      <c r="AK32" s="398"/>
      <c r="AL32" s="398"/>
      <c r="AM32" s="403"/>
      <c r="AN32" s="403"/>
      <c r="AO32" s="398"/>
      <c r="AP32" s="398"/>
      <c r="AQ32" s="398"/>
      <c r="AR32" s="403">
        <v>1194</v>
      </c>
      <c r="AS32" s="403">
        <v>0</v>
      </c>
      <c r="AT32" s="398"/>
      <c r="AU32" s="398"/>
      <c r="AV32" s="404">
        <v>1995</v>
      </c>
      <c r="AW32" s="404">
        <v>1900</v>
      </c>
      <c r="AX32" s="398"/>
      <c r="AY32" s="398"/>
      <c r="AZ32" s="398">
        <v>95</v>
      </c>
      <c r="BA32" s="403">
        <f>+N32-AR32</f>
        <v>706</v>
      </c>
      <c r="BB32" s="403">
        <f>+BA32</f>
        <v>706</v>
      </c>
      <c r="BC32" s="403"/>
      <c r="BD32" s="398"/>
      <c r="BE32" s="398"/>
      <c r="BF32" s="398">
        <v>95</v>
      </c>
      <c r="BG32" s="462" t="s">
        <v>382</v>
      </c>
      <c r="BH32" s="462" t="s">
        <v>403</v>
      </c>
    </row>
    <row r="33" spans="1:66" ht="39.75" customHeight="1">
      <c r="A33" s="401">
        <v>4</v>
      </c>
      <c r="B33" s="400" t="s">
        <v>351</v>
      </c>
      <c r="C33" s="401" t="s">
        <v>337</v>
      </c>
      <c r="D33" s="401" t="s">
        <v>432</v>
      </c>
      <c r="E33" s="381">
        <v>8063894</v>
      </c>
      <c r="F33" s="401" t="s">
        <v>425</v>
      </c>
      <c r="G33" s="401" t="s">
        <v>413</v>
      </c>
      <c r="H33" s="378" t="s">
        <v>343</v>
      </c>
      <c r="I33" s="401" t="s">
        <v>409</v>
      </c>
      <c r="J33" s="402">
        <v>1280</v>
      </c>
      <c r="K33" s="403">
        <v>1280</v>
      </c>
      <c r="L33" s="403"/>
      <c r="M33" s="398"/>
      <c r="N33" s="404">
        <v>1280</v>
      </c>
      <c r="O33" s="404">
        <v>1280</v>
      </c>
      <c r="P33" s="398"/>
      <c r="Q33" s="398"/>
      <c r="R33" s="398"/>
      <c r="S33" s="398"/>
      <c r="T33" s="398"/>
      <c r="U33" s="398"/>
      <c r="V33" s="403"/>
      <c r="W33" s="403"/>
      <c r="X33" s="398"/>
      <c r="Y33" s="398"/>
      <c r="Z33" s="398"/>
      <c r="AA33" s="398"/>
      <c r="AB33" s="398"/>
      <c r="AC33" s="398"/>
      <c r="AD33" s="398"/>
      <c r="AE33" s="398"/>
      <c r="AF33" s="398"/>
      <c r="AG33" s="398"/>
      <c r="AH33" s="398"/>
      <c r="AI33" s="398"/>
      <c r="AJ33" s="398"/>
      <c r="AK33" s="398"/>
      <c r="AL33" s="398"/>
      <c r="AM33" s="403"/>
      <c r="AN33" s="403"/>
      <c r="AO33" s="398"/>
      <c r="AP33" s="398"/>
      <c r="AQ33" s="398"/>
      <c r="AR33" s="403">
        <v>804</v>
      </c>
      <c r="AS33" s="403">
        <v>0</v>
      </c>
      <c r="AT33" s="398"/>
      <c r="AU33" s="398"/>
      <c r="AV33" s="404">
        <v>1280</v>
      </c>
      <c r="AW33" s="404">
        <v>1280</v>
      </c>
      <c r="AX33" s="398"/>
      <c r="AY33" s="398"/>
      <c r="AZ33" s="398"/>
      <c r="BA33" s="403">
        <f>+N33-AR33</f>
        <v>476</v>
      </c>
      <c r="BB33" s="403">
        <f>+BA33</f>
        <v>476</v>
      </c>
      <c r="BC33" s="403"/>
      <c r="BD33" s="398"/>
      <c r="BE33" s="398"/>
      <c r="BF33" s="398"/>
      <c r="BG33" s="462" t="s">
        <v>382</v>
      </c>
      <c r="BH33" s="398"/>
    </row>
    <row r="34" spans="1:66" ht="39.75" customHeight="1">
      <c r="A34" s="460" t="s">
        <v>341</v>
      </c>
      <c r="B34" s="514" t="s">
        <v>462</v>
      </c>
      <c r="C34" s="460"/>
      <c r="D34" s="460"/>
      <c r="E34" s="583"/>
      <c r="F34" s="460"/>
      <c r="G34" s="460"/>
      <c r="H34" s="460"/>
      <c r="I34" s="460"/>
      <c r="J34" s="499">
        <f>SUM(J35:J37)</f>
        <v>1608</v>
      </c>
      <c r="K34" s="499">
        <f t="shared" ref="K34:BB34" si="23">SUM(K35:K37)</f>
        <v>1608</v>
      </c>
      <c r="L34" s="499">
        <f t="shared" si="23"/>
        <v>0</v>
      </c>
      <c r="M34" s="499">
        <f t="shared" si="23"/>
        <v>0</v>
      </c>
      <c r="N34" s="499">
        <f t="shared" si="23"/>
        <v>1608</v>
      </c>
      <c r="O34" s="499">
        <f t="shared" si="23"/>
        <v>0</v>
      </c>
      <c r="P34" s="499">
        <f t="shared" si="23"/>
        <v>0</v>
      </c>
      <c r="Q34" s="499">
        <f t="shared" si="23"/>
        <v>0</v>
      </c>
      <c r="R34" s="499">
        <f t="shared" si="23"/>
        <v>0</v>
      </c>
      <c r="S34" s="499">
        <f t="shared" si="23"/>
        <v>0</v>
      </c>
      <c r="T34" s="499">
        <f t="shared" si="23"/>
        <v>0</v>
      </c>
      <c r="U34" s="499">
        <f t="shared" si="23"/>
        <v>0</v>
      </c>
      <c r="V34" s="499">
        <f t="shared" si="23"/>
        <v>0</v>
      </c>
      <c r="W34" s="499">
        <f t="shared" si="23"/>
        <v>0</v>
      </c>
      <c r="X34" s="499">
        <f t="shared" si="23"/>
        <v>0</v>
      </c>
      <c r="Y34" s="499">
        <f t="shared" si="23"/>
        <v>0</v>
      </c>
      <c r="Z34" s="499">
        <f t="shared" si="23"/>
        <v>0</v>
      </c>
      <c r="AA34" s="499">
        <f t="shared" si="23"/>
        <v>0</v>
      </c>
      <c r="AB34" s="499">
        <f t="shared" si="23"/>
        <v>0</v>
      </c>
      <c r="AC34" s="499">
        <f t="shared" si="23"/>
        <v>0</v>
      </c>
      <c r="AD34" s="499">
        <f t="shared" si="23"/>
        <v>0</v>
      </c>
      <c r="AE34" s="499">
        <f t="shared" si="23"/>
        <v>0</v>
      </c>
      <c r="AF34" s="499">
        <f t="shared" si="23"/>
        <v>0</v>
      </c>
      <c r="AG34" s="499">
        <f t="shared" si="23"/>
        <v>0</v>
      </c>
      <c r="AH34" s="499">
        <f t="shared" si="23"/>
        <v>0</v>
      </c>
      <c r="AI34" s="499">
        <f t="shared" si="23"/>
        <v>0</v>
      </c>
      <c r="AJ34" s="499">
        <f t="shared" si="23"/>
        <v>0</v>
      </c>
      <c r="AK34" s="499">
        <f t="shared" si="23"/>
        <v>0</v>
      </c>
      <c r="AL34" s="499">
        <f t="shared" si="23"/>
        <v>0</v>
      </c>
      <c r="AM34" s="499">
        <f t="shared" si="23"/>
        <v>0</v>
      </c>
      <c r="AN34" s="499">
        <f t="shared" si="23"/>
        <v>0</v>
      </c>
      <c r="AO34" s="499">
        <f t="shared" si="23"/>
        <v>0</v>
      </c>
      <c r="AP34" s="499">
        <f t="shared" si="23"/>
        <v>0</v>
      </c>
      <c r="AQ34" s="499">
        <f t="shared" si="23"/>
        <v>0</v>
      </c>
      <c r="AR34" s="499">
        <f t="shared" si="23"/>
        <v>0</v>
      </c>
      <c r="AS34" s="499">
        <f t="shared" si="23"/>
        <v>0</v>
      </c>
      <c r="AT34" s="499">
        <f t="shared" si="23"/>
        <v>0</v>
      </c>
      <c r="AU34" s="499">
        <f t="shared" si="23"/>
        <v>0</v>
      </c>
      <c r="AV34" s="499">
        <f t="shared" si="23"/>
        <v>0</v>
      </c>
      <c r="AW34" s="499">
        <f t="shared" si="23"/>
        <v>0</v>
      </c>
      <c r="AX34" s="499">
        <f t="shared" si="23"/>
        <v>0</v>
      </c>
      <c r="AY34" s="499">
        <f t="shared" si="23"/>
        <v>0</v>
      </c>
      <c r="AZ34" s="499">
        <f t="shared" si="23"/>
        <v>0</v>
      </c>
      <c r="BA34" s="499">
        <f t="shared" si="23"/>
        <v>1608</v>
      </c>
      <c r="BB34" s="499">
        <f t="shared" si="23"/>
        <v>1608</v>
      </c>
      <c r="BC34" s="499"/>
      <c r="BD34" s="499">
        <f>SUM(BD35:BD37)</f>
        <v>0</v>
      </c>
      <c r="BE34" s="499">
        <f>SUM(BE35:BE37)</f>
        <v>0</v>
      </c>
      <c r="BF34" s="499">
        <f>SUM(BF35:BF37)</f>
        <v>0</v>
      </c>
      <c r="BG34" s="460"/>
      <c r="BH34" s="398"/>
    </row>
    <row r="35" spans="1:66" ht="39.75" customHeight="1">
      <c r="A35" s="401">
        <v>5</v>
      </c>
      <c r="B35" s="400" t="s">
        <v>463</v>
      </c>
      <c r="C35" s="401" t="s">
        <v>320</v>
      </c>
      <c r="D35" s="401" t="s">
        <v>432</v>
      </c>
      <c r="E35" s="381"/>
      <c r="F35" s="401" t="s">
        <v>425</v>
      </c>
      <c r="G35" s="401"/>
      <c r="H35" s="609" t="s">
        <v>453</v>
      </c>
      <c r="I35" s="401"/>
      <c r="J35" s="402">
        <v>252</v>
      </c>
      <c r="K35" s="403">
        <v>252</v>
      </c>
      <c r="L35" s="403"/>
      <c r="M35" s="398"/>
      <c r="N35" s="404">
        <v>252</v>
      </c>
      <c r="O35" s="404"/>
      <c r="P35" s="398"/>
      <c r="Q35" s="398"/>
      <c r="R35" s="398"/>
      <c r="S35" s="398"/>
      <c r="T35" s="398"/>
      <c r="U35" s="398"/>
      <c r="V35" s="403"/>
      <c r="W35" s="403"/>
      <c r="X35" s="398"/>
      <c r="Y35" s="398"/>
      <c r="Z35" s="398"/>
      <c r="AA35" s="398"/>
      <c r="AB35" s="398"/>
      <c r="AC35" s="398"/>
      <c r="AD35" s="398"/>
      <c r="AE35" s="398"/>
      <c r="AF35" s="398"/>
      <c r="AG35" s="398"/>
      <c r="AH35" s="398"/>
      <c r="AI35" s="398"/>
      <c r="AJ35" s="398"/>
      <c r="AK35" s="398"/>
      <c r="AL35" s="398"/>
      <c r="AM35" s="403"/>
      <c r="AN35" s="403"/>
      <c r="AO35" s="398"/>
      <c r="AP35" s="398"/>
      <c r="AQ35" s="398"/>
      <c r="AR35" s="403"/>
      <c r="AS35" s="403"/>
      <c r="AT35" s="398"/>
      <c r="AU35" s="398"/>
      <c r="AV35" s="404"/>
      <c r="AW35" s="404"/>
      <c r="AX35" s="398"/>
      <c r="AY35" s="398"/>
      <c r="AZ35" s="398"/>
      <c r="BA35" s="403">
        <v>252</v>
      </c>
      <c r="BB35" s="403">
        <v>252</v>
      </c>
      <c r="BC35" s="403"/>
      <c r="BD35" s="398"/>
      <c r="BE35" s="398"/>
      <c r="BF35" s="398"/>
      <c r="BG35" s="462" t="s">
        <v>383</v>
      </c>
      <c r="BH35" s="462"/>
    </row>
    <row r="36" spans="1:66" ht="39.75" customHeight="1">
      <c r="A36" s="401">
        <v>6</v>
      </c>
      <c r="B36" s="400" t="s">
        <v>464</v>
      </c>
      <c r="C36" s="401" t="s">
        <v>337</v>
      </c>
      <c r="D36" s="401" t="s">
        <v>432</v>
      </c>
      <c r="E36" s="381"/>
      <c r="F36" s="401" t="s">
        <v>425</v>
      </c>
      <c r="G36" s="401"/>
      <c r="H36" s="609" t="s">
        <v>453</v>
      </c>
      <c r="I36" s="401"/>
      <c r="J36" s="402">
        <v>600</v>
      </c>
      <c r="K36" s="402">
        <v>600</v>
      </c>
      <c r="L36" s="403"/>
      <c r="M36" s="398"/>
      <c r="N36" s="402">
        <v>600</v>
      </c>
      <c r="O36" s="404"/>
      <c r="P36" s="398"/>
      <c r="Q36" s="398"/>
      <c r="R36" s="398"/>
      <c r="S36" s="398"/>
      <c r="T36" s="398"/>
      <c r="U36" s="398"/>
      <c r="V36" s="403"/>
      <c r="W36" s="403"/>
      <c r="X36" s="398"/>
      <c r="Y36" s="398"/>
      <c r="Z36" s="398"/>
      <c r="AA36" s="398"/>
      <c r="AB36" s="398"/>
      <c r="AC36" s="398"/>
      <c r="AD36" s="398"/>
      <c r="AE36" s="398"/>
      <c r="AF36" s="398"/>
      <c r="AG36" s="398"/>
      <c r="AH36" s="398"/>
      <c r="AI36" s="398"/>
      <c r="AJ36" s="398"/>
      <c r="AK36" s="398"/>
      <c r="AL36" s="398"/>
      <c r="AM36" s="403"/>
      <c r="AN36" s="403"/>
      <c r="AO36" s="398"/>
      <c r="AP36" s="398"/>
      <c r="AQ36" s="398"/>
      <c r="AR36" s="403"/>
      <c r="AS36" s="403"/>
      <c r="AT36" s="398"/>
      <c r="AU36" s="398"/>
      <c r="AV36" s="404"/>
      <c r="AW36" s="404"/>
      <c r="AX36" s="398"/>
      <c r="AY36" s="398"/>
      <c r="AZ36" s="398"/>
      <c r="BA36" s="402">
        <v>600</v>
      </c>
      <c r="BB36" s="402">
        <v>600</v>
      </c>
      <c r="BC36" s="403"/>
      <c r="BD36" s="398"/>
      <c r="BE36" s="398"/>
      <c r="BF36" s="398"/>
      <c r="BG36" s="462" t="s">
        <v>382</v>
      </c>
      <c r="BH36" s="462"/>
    </row>
    <row r="37" spans="1:66" ht="39.75" customHeight="1">
      <c r="A37" s="401">
        <v>7</v>
      </c>
      <c r="B37" s="400" t="s">
        <v>465</v>
      </c>
      <c r="C37" s="401" t="s">
        <v>337</v>
      </c>
      <c r="D37" s="401" t="s">
        <v>432</v>
      </c>
      <c r="E37" s="381"/>
      <c r="F37" s="401" t="s">
        <v>425</v>
      </c>
      <c r="G37" s="401"/>
      <c r="H37" s="609" t="s">
        <v>453</v>
      </c>
      <c r="I37" s="401"/>
      <c r="J37" s="402">
        <v>756</v>
      </c>
      <c r="K37" s="402">
        <v>756</v>
      </c>
      <c r="L37" s="403"/>
      <c r="M37" s="398"/>
      <c r="N37" s="402">
        <v>756</v>
      </c>
      <c r="O37" s="404"/>
      <c r="P37" s="398"/>
      <c r="Q37" s="398"/>
      <c r="R37" s="398"/>
      <c r="S37" s="398"/>
      <c r="T37" s="398"/>
      <c r="U37" s="398"/>
      <c r="V37" s="403"/>
      <c r="W37" s="403"/>
      <c r="X37" s="398"/>
      <c r="Y37" s="398"/>
      <c r="Z37" s="398"/>
      <c r="AA37" s="398"/>
      <c r="AB37" s="398"/>
      <c r="AC37" s="398"/>
      <c r="AD37" s="398"/>
      <c r="AE37" s="398"/>
      <c r="AF37" s="398"/>
      <c r="AG37" s="398"/>
      <c r="AH37" s="398"/>
      <c r="AI37" s="398"/>
      <c r="AJ37" s="398"/>
      <c r="AK37" s="398"/>
      <c r="AL37" s="398"/>
      <c r="AM37" s="403"/>
      <c r="AN37" s="403"/>
      <c r="AO37" s="398"/>
      <c r="AP37" s="398"/>
      <c r="AQ37" s="398"/>
      <c r="AR37" s="403"/>
      <c r="AS37" s="403"/>
      <c r="AT37" s="398"/>
      <c r="AU37" s="398"/>
      <c r="AV37" s="404"/>
      <c r="AW37" s="404"/>
      <c r="AX37" s="398"/>
      <c r="AY37" s="398"/>
      <c r="AZ37" s="398"/>
      <c r="BA37" s="402">
        <v>756</v>
      </c>
      <c r="BB37" s="402">
        <v>756</v>
      </c>
      <c r="BC37" s="403"/>
      <c r="BD37" s="398"/>
      <c r="BE37" s="398"/>
      <c r="BF37" s="398"/>
      <c r="BG37" s="462" t="s">
        <v>382</v>
      </c>
      <c r="BH37" s="398"/>
    </row>
    <row r="38" spans="1:66" s="341" customFormat="1">
      <c r="A38" s="526"/>
      <c r="B38" s="389"/>
      <c r="C38" s="390"/>
      <c r="D38" s="390"/>
      <c r="E38" s="585"/>
      <c r="F38" s="390"/>
      <c r="G38" s="390"/>
      <c r="H38" s="390"/>
      <c r="I38" s="390"/>
      <c r="J38" s="391"/>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1"/>
      <c r="AW38" s="393"/>
      <c r="AX38" s="393"/>
      <c r="AY38" s="393"/>
      <c r="AZ38" s="393"/>
      <c r="BA38" s="392"/>
      <c r="BB38" s="392"/>
      <c r="BC38" s="393"/>
      <c r="BD38" s="393"/>
      <c r="BE38" s="392"/>
      <c r="BF38" s="393"/>
      <c r="BG38" s="463"/>
      <c r="BH38" s="393"/>
      <c r="BM38" s="365"/>
      <c r="BN38" s="365"/>
    </row>
  </sheetData>
  <mergeCells count="73">
    <mergeCell ref="BA6:BF6"/>
    <mergeCell ref="BG6:BG9"/>
    <mergeCell ref="AZ8:AZ9"/>
    <mergeCell ref="AB8:AB9"/>
    <mergeCell ref="AC8:AC9"/>
    <mergeCell ref="AJ8:AJ9"/>
    <mergeCell ref="AK8:AK9"/>
    <mergeCell ref="AL8:AL9"/>
    <mergeCell ref="AN8:AN9"/>
    <mergeCell ref="AR6:AU9"/>
    <mergeCell ref="AV6:AZ6"/>
    <mergeCell ref="AV7:AV9"/>
    <mergeCell ref="AW7:AZ7"/>
    <mergeCell ref="AO8:AO9"/>
    <mergeCell ref="AP8:AP9"/>
    <mergeCell ref="AW8:AW9"/>
    <mergeCell ref="BL7:BL9"/>
    <mergeCell ref="BM7:BM9"/>
    <mergeCell ref="BN7:BN9"/>
    <mergeCell ref="BH6:BH9"/>
    <mergeCell ref="BL6:BN6"/>
    <mergeCell ref="BA7:BA9"/>
    <mergeCell ref="BB7:BF7"/>
    <mergeCell ref="AX8:AX9"/>
    <mergeCell ref="AY8:AY9"/>
    <mergeCell ref="BB8:BB9"/>
    <mergeCell ref="BC8:BC9"/>
    <mergeCell ref="BD8:BD9"/>
    <mergeCell ref="BE8:BE9"/>
    <mergeCell ref="BF8:BF9"/>
    <mergeCell ref="AM6:AP6"/>
    <mergeCell ref="AQ6:AQ9"/>
    <mergeCell ref="AM7:AM9"/>
    <mergeCell ref="AN7:AP7"/>
    <mergeCell ref="R6:U6"/>
    <mergeCell ref="V6:Y9"/>
    <mergeCell ref="Z6:AC6"/>
    <mergeCell ref="AD6:AD9"/>
    <mergeCell ref="AE6:AH9"/>
    <mergeCell ref="AI6:AL6"/>
    <mergeCell ref="AI7:AI9"/>
    <mergeCell ref="AJ7:AL7"/>
    <mergeCell ref="U8:U9"/>
    <mergeCell ref="R7:R9"/>
    <mergeCell ref="AA8:AA9"/>
    <mergeCell ref="S8:S9"/>
    <mergeCell ref="F6:F9"/>
    <mergeCell ref="G6:G9"/>
    <mergeCell ref="H6:H9"/>
    <mergeCell ref="I6:M6"/>
    <mergeCell ref="N6:O9"/>
    <mergeCell ref="M8:M9"/>
    <mergeCell ref="P6:Q6"/>
    <mergeCell ref="S7:U7"/>
    <mergeCell ref="Z7:Z9"/>
    <mergeCell ref="AA7:AC7"/>
    <mergeCell ref="I7:I9"/>
    <mergeCell ref="J7:M7"/>
    <mergeCell ref="P7:P9"/>
    <mergeCell ref="Q7:Q9"/>
    <mergeCell ref="J8:J9"/>
    <mergeCell ref="K8:L8"/>
    <mergeCell ref="T8:T9"/>
    <mergeCell ref="A1:BH1"/>
    <mergeCell ref="A2:BH2"/>
    <mergeCell ref="A3:BH3"/>
    <mergeCell ref="A4:BH4"/>
    <mergeCell ref="AB5:BH5"/>
    <mergeCell ref="A6:A9"/>
    <mergeCell ref="B6:B9"/>
    <mergeCell ref="C6:C9"/>
    <mergeCell ref="D6:D9"/>
    <mergeCell ref="E6: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13" workbookViewId="0">
      <selection activeCell="F17" sqref="F17"/>
    </sheetView>
  </sheetViews>
  <sheetFormatPr defaultRowHeight="15.75" outlineLevelRow="1" outlineLevelCol="1"/>
  <cols>
    <col min="1" max="1" width="7" style="406" customWidth="1"/>
    <col min="2" max="2" width="43.28515625" style="406" customWidth="1"/>
    <col min="3" max="5" width="13.42578125" style="407" hidden="1" customWidth="1" outlineLevel="1"/>
    <col min="6" max="6" width="19.28515625" style="408" customWidth="1" collapsed="1"/>
    <col min="7" max="7" width="19.28515625" style="408" hidden="1" customWidth="1"/>
    <col min="8" max="8" width="19.28515625" style="408" customWidth="1"/>
    <col min="9" max="9" width="13.42578125" style="406" hidden="1" customWidth="1"/>
    <col min="10" max="10" width="13.5703125" style="406" customWidth="1"/>
    <col min="11" max="16384" width="9.140625" style="406"/>
  </cols>
  <sheetData>
    <row r="1" spans="1:10">
      <c r="J1" s="409" t="s">
        <v>371</v>
      </c>
    </row>
    <row r="2" spans="1:10">
      <c r="A2" s="629"/>
      <c r="B2" s="629"/>
      <c r="C2" s="410"/>
      <c r="D2" s="410"/>
      <c r="E2" s="410"/>
      <c r="F2" s="411"/>
      <c r="G2" s="411"/>
      <c r="H2" s="411"/>
      <c r="I2" s="412"/>
      <c r="J2" s="412"/>
    </row>
    <row r="3" spans="1:10">
      <c r="A3" s="630" t="s">
        <v>354</v>
      </c>
      <c r="B3" s="630"/>
      <c r="C3" s="630"/>
      <c r="D3" s="630"/>
      <c r="E3" s="630"/>
      <c r="F3" s="630"/>
      <c r="G3" s="630"/>
      <c r="H3" s="630"/>
      <c r="I3" s="630"/>
      <c r="J3" s="630"/>
    </row>
    <row r="4" spans="1:10" ht="23.25" customHeight="1">
      <c r="A4" s="631" t="s">
        <v>372</v>
      </c>
      <c r="B4" s="631"/>
      <c r="C4" s="631"/>
      <c r="D4" s="631"/>
      <c r="E4" s="631"/>
      <c r="F4" s="631"/>
      <c r="G4" s="631"/>
      <c r="H4" s="631"/>
      <c r="I4" s="631"/>
      <c r="J4" s="631"/>
    </row>
    <row r="5" spans="1:10" ht="18.75" customHeight="1">
      <c r="A5" s="413"/>
      <c r="B5" s="413"/>
      <c r="C5" s="414"/>
      <c r="D5" s="414"/>
      <c r="E5" s="414"/>
      <c r="F5" s="413"/>
      <c r="G5" s="413"/>
      <c r="H5" s="637" t="s">
        <v>117</v>
      </c>
      <c r="I5" s="637"/>
      <c r="J5" s="637"/>
    </row>
    <row r="6" spans="1:10">
      <c r="A6" s="412"/>
      <c r="B6" s="412"/>
      <c r="C6" s="410"/>
      <c r="D6" s="410"/>
      <c r="E6" s="410"/>
      <c r="F6" s="411"/>
      <c r="G6" s="411"/>
      <c r="H6" s="411"/>
    </row>
    <row r="7" spans="1:10" ht="29.25" customHeight="1">
      <c r="A7" s="618" t="s">
        <v>35</v>
      </c>
      <c r="B7" s="618" t="s">
        <v>355</v>
      </c>
      <c r="C7" s="632" t="s">
        <v>356</v>
      </c>
      <c r="D7" s="632" t="s">
        <v>357</v>
      </c>
      <c r="E7" s="632" t="s">
        <v>358</v>
      </c>
      <c r="F7" s="635" t="s">
        <v>359</v>
      </c>
      <c r="G7" s="636"/>
      <c r="H7" s="636"/>
      <c r="I7" s="636"/>
      <c r="J7" s="618" t="s">
        <v>5</v>
      </c>
    </row>
    <row r="8" spans="1:10">
      <c r="A8" s="619"/>
      <c r="B8" s="619"/>
      <c r="C8" s="633"/>
      <c r="D8" s="633"/>
      <c r="E8" s="633"/>
      <c r="F8" s="621" t="s">
        <v>360</v>
      </c>
      <c r="G8" s="623" t="s">
        <v>373</v>
      </c>
      <c r="H8" s="624"/>
      <c r="I8" s="625"/>
      <c r="J8" s="619"/>
    </row>
    <row r="9" spans="1:10">
      <c r="A9" s="620"/>
      <c r="B9" s="620"/>
      <c r="C9" s="634"/>
      <c r="D9" s="634"/>
      <c r="E9" s="634"/>
      <c r="F9" s="622"/>
      <c r="G9" s="626"/>
      <c r="H9" s="627"/>
      <c r="I9" s="628"/>
      <c r="J9" s="620"/>
    </row>
    <row r="10" spans="1:10" ht="32.25" customHeight="1">
      <c r="A10" s="415"/>
      <c r="B10" s="415" t="s">
        <v>9</v>
      </c>
      <c r="C10" s="416" t="e">
        <f>+C11+C15</f>
        <v>#REF!</v>
      </c>
      <c r="D10" s="416" t="e">
        <f>+D11+D15</f>
        <v>#REF!</v>
      </c>
      <c r="E10" s="416" t="e">
        <f>+E11+E15</f>
        <v>#REF!</v>
      </c>
      <c r="F10" s="417" t="e">
        <f>+F11+F15</f>
        <v>#REF!</v>
      </c>
      <c r="G10" s="417" t="e">
        <f t="shared" ref="G10:H10" si="0">+G11+G15</f>
        <v>#REF!</v>
      </c>
      <c r="H10" s="417" t="e">
        <f t="shared" si="0"/>
        <v>#REF!</v>
      </c>
      <c r="I10" s="418" t="e">
        <f>+I11+I15+#REF!</f>
        <v>#REF!</v>
      </c>
      <c r="J10" s="419"/>
    </row>
    <row r="11" spans="1:10" ht="32.25" customHeight="1">
      <c r="A11" s="420" t="s">
        <v>7</v>
      </c>
      <c r="B11" s="421" t="s">
        <v>361</v>
      </c>
      <c r="C11" s="422">
        <f t="shared" ref="C11:E11" si="1">+SUM(C12:C13)</f>
        <v>4296399.99871</v>
      </c>
      <c r="D11" s="422">
        <f t="shared" si="1"/>
        <v>2439066</v>
      </c>
      <c r="E11" s="422">
        <f t="shared" si="1"/>
        <v>1857333.99871</v>
      </c>
      <c r="F11" s="423" t="e">
        <f>+F12+F13+F14</f>
        <v>#REF!</v>
      </c>
      <c r="G11" s="423" t="e">
        <f t="shared" ref="G11:I11" si="2">+SUM(G12:H14)</f>
        <v>#REF!</v>
      </c>
      <c r="H11" s="423" t="e">
        <f t="shared" si="2"/>
        <v>#REF!</v>
      </c>
      <c r="I11" s="423">
        <f t="shared" si="2"/>
        <v>0</v>
      </c>
      <c r="J11" s="425"/>
    </row>
    <row r="12" spans="1:10" ht="32.25" customHeight="1">
      <c r="A12" s="426">
        <v>1</v>
      </c>
      <c r="B12" s="427" t="s">
        <v>362</v>
      </c>
      <c r="C12" s="428">
        <v>3436399.99871</v>
      </c>
      <c r="D12" s="428">
        <v>1816266</v>
      </c>
      <c r="E12" s="428">
        <f>+C12-D12</f>
        <v>1620133.99871</v>
      </c>
      <c r="F12" s="429">
        <v>21677</v>
      </c>
      <c r="G12" s="429" t="e">
        <f>+H12+I12</f>
        <v>#REF!</v>
      </c>
      <c r="H12" s="429" t="e">
        <f>+#REF!</f>
        <v>#REF!</v>
      </c>
      <c r="I12" s="430"/>
      <c r="J12" s="431"/>
    </row>
    <row r="13" spans="1:10" ht="32.25" customHeight="1">
      <c r="A13" s="426">
        <v>2</v>
      </c>
      <c r="B13" s="427" t="s">
        <v>363</v>
      </c>
      <c r="C13" s="428">
        <v>860000</v>
      </c>
      <c r="D13" s="428">
        <v>622800</v>
      </c>
      <c r="E13" s="428">
        <f>+C13-D13</f>
        <v>237200</v>
      </c>
      <c r="F13" s="432">
        <v>68000</v>
      </c>
      <c r="G13" s="429" t="e">
        <f t="shared" ref="G13:G19" si="3">+H13+I13</f>
        <v>#REF!</v>
      </c>
      <c r="H13" s="432" t="e">
        <f>+#REF!</f>
        <v>#REF!</v>
      </c>
      <c r="I13" s="433"/>
      <c r="J13" s="431"/>
    </row>
    <row r="14" spans="1:10" ht="37.5" customHeight="1">
      <c r="A14" s="426">
        <v>3</v>
      </c>
      <c r="B14" s="427" t="s">
        <v>336</v>
      </c>
      <c r="C14" s="428"/>
      <c r="D14" s="428"/>
      <c r="E14" s="428"/>
      <c r="F14" s="432" t="e">
        <f>+#REF!</f>
        <v>#REF!</v>
      </c>
      <c r="G14" s="429"/>
      <c r="H14" s="432" t="e">
        <f>+F14</f>
        <v>#REF!</v>
      </c>
      <c r="I14" s="433"/>
      <c r="J14" s="431"/>
    </row>
    <row r="15" spans="1:10" ht="30" customHeight="1">
      <c r="A15" s="420" t="s">
        <v>11</v>
      </c>
      <c r="B15" s="434" t="s">
        <v>364</v>
      </c>
      <c r="C15" s="422" t="e">
        <f>+C16+#REF!+C17+#REF!</f>
        <v>#REF!</v>
      </c>
      <c r="D15" s="422" t="e">
        <f>+D16+#REF!+D17+#REF!</f>
        <v>#REF!</v>
      </c>
      <c r="E15" s="422" t="e">
        <f>+E16+#REF!+E17+#REF!</f>
        <v>#REF!</v>
      </c>
      <c r="F15" s="423">
        <f>+F16+F17</f>
        <v>29275</v>
      </c>
      <c r="G15" s="423" t="e">
        <f t="shared" ref="G15:H15" si="4">+G16+G17</f>
        <v>#REF!</v>
      </c>
      <c r="H15" s="423" t="e">
        <f t="shared" si="4"/>
        <v>#REF!</v>
      </c>
      <c r="I15" s="424" t="e">
        <f>+I16+#REF!+I17</f>
        <v>#REF!</v>
      </c>
      <c r="J15" s="435"/>
    </row>
    <row r="16" spans="1:10" ht="43.5" customHeight="1">
      <c r="A16" s="426">
        <v>1</v>
      </c>
      <c r="B16" s="427" t="s">
        <v>365</v>
      </c>
      <c r="C16" s="428">
        <f>4182996+143000</f>
        <v>4325996</v>
      </c>
      <c r="D16" s="428">
        <v>3226802</v>
      </c>
      <c r="E16" s="428">
        <f t="shared" ref="E16:E19" si="5">+C16-D16</f>
        <v>1099194</v>
      </c>
      <c r="F16" s="432">
        <v>20000</v>
      </c>
      <c r="G16" s="429">
        <f t="shared" si="3"/>
        <v>20000</v>
      </c>
      <c r="H16" s="432">
        <f>+'Bieu 01_NSTW'!AC10</f>
        <v>20000</v>
      </c>
      <c r="I16" s="433"/>
      <c r="J16" s="431"/>
    </row>
    <row r="17" spans="1:10" ht="32.25" customHeight="1">
      <c r="A17" s="426">
        <v>2</v>
      </c>
      <c r="B17" s="427" t="s">
        <v>366</v>
      </c>
      <c r="C17" s="428" t="e">
        <f>+C18+#REF!+C19</f>
        <v>#REF!</v>
      </c>
      <c r="D17" s="428" t="e">
        <f>+D18+#REF!+D19</f>
        <v>#REF!</v>
      </c>
      <c r="E17" s="428" t="e">
        <f>+E18+#REF!+E19</f>
        <v>#REF!</v>
      </c>
      <c r="F17" s="432">
        <f>+F18+F19</f>
        <v>9275</v>
      </c>
      <c r="G17" s="429" t="e">
        <f t="shared" si="3"/>
        <v>#REF!</v>
      </c>
      <c r="H17" s="432" t="e">
        <f>+'Biểu kèm theo KH 2025'!AB11</f>
        <v>#REF!</v>
      </c>
      <c r="I17" s="433"/>
      <c r="J17" s="431"/>
    </row>
    <row r="18" spans="1:10" ht="54.75" customHeight="1" outlineLevel="1">
      <c r="A18" s="426" t="s">
        <v>367</v>
      </c>
      <c r="B18" s="436" t="s">
        <v>368</v>
      </c>
      <c r="C18" s="437">
        <v>2189649.5</v>
      </c>
      <c r="D18" s="428">
        <v>958444</v>
      </c>
      <c r="E18" s="428">
        <f>+C18-D18</f>
        <v>1231205.5</v>
      </c>
      <c r="F18" s="432">
        <f>+H18</f>
        <v>5959</v>
      </c>
      <c r="G18" s="432" t="e">
        <f>+'Biểu kèm theo KH 2025'!#REF!</f>
        <v>#REF!</v>
      </c>
      <c r="H18" s="432">
        <f>+'Biểu kèm theo KH 2025'!AB12</f>
        <v>5959</v>
      </c>
      <c r="I18" s="433"/>
      <c r="J18" s="431"/>
    </row>
    <row r="19" spans="1:10" ht="36" customHeight="1" outlineLevel="1">
      <c r="A19" s="426" t="s">
        <v>369</v>
      </c>
      <c r="B19" s="436" t="s">
        <v>370</v>
      </c>
      <c r="C19" s="437">
        <v>405203</v>
      </c>
      <c r="D19" s="437">
        <v>208090</v>
      </c>
      <c r="E19" s="428">
        <f t="shared" si="5"/>
        <v>197113</v>
      </c>
      <c r="F19" s="432">
        <v>3316</v>
      </c>
      <c r="G19" s="429" t="e">
        <f t="shared" si="3"/>
        <v>#REF!</v>
      </c>
      <c r="H19" s="432" t="e">
        <f>+'Biểu kèm theo KH 2025'!#REF!</f>
        <v>#REF!</v>
      </c>
      <c r="I19" s="433"/>
      <c r="J19" s="431"/>
    </row>
    <row r="20" spans="1:10">
      <c r="A20" s="438"/>
      <c r="B20" s="438"/>
      <c r="C20" s="439"/>
      <c r="D20" s="440"/>
      <c r="E20" s="440"/>
      <c r="F20" s="441"/>
      <c r="G20" s="441"/>
      <c r="H20" s="441"/>
      <c r="I20" s="442"/>
      <c r="J20" s="443"/>
    </row>
    <row r="21" spans="1:10">
      <c r="A21" s="412"/>
      <c r="B21" s="412"/>
      <c r="C21" s="410"/>
      <c r="D21" s="410"/>
      <c r="E21" s="410"/>
      <c r="F21" s="411"/>
      <c r="G21" s="411"/>
      <c r="H21" s="411"/>
      <c r="I21" s="412"/>
      <c r="J21" s="412"/>
    </row>
  </sheetData>
  <mergeCells count="13">
    <mergeCell ref="J7:J9"/>
    <mergeCell ref="F8:F9"/>
    <mergeCell ref="G8:I9"/>
    <mergeCell ref="A2:B2"/>
    <mergeCell ref="A3:J3"/>
    <mergeCell ref="A4:J4"/>
    <mergeCell ref="A7:A9"/>
    <mergeCell ref="B7:B9"/>
    <mergeCell ref="C7:C9"/>
    <mergeCell ref="D7:D9"/>
    <mergeCell ref="E7:E9"/>
    <mergeCell ref="F7:I7"/>
    <mergeCell ref="H5:J5"/>
  </mergeCells>
  <pageMargins left="0.78740157480314965" right="0.78740157480314965" top="0.39370078740157483" bottom="0.3937007874015748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C8" sqref="C8"/>
    </sheetView>
  </sheetViews>
  <sheetFormatPr defaultRowHeight="15.75"/>
  <cols>
    <col min="1" max="1" width="5.42578125" style="448" customWidth="1"/>
    <col min="2" max="2" width="43.7109375" style="448" customWidth="1"/>
    <col min="3" max="7" width="15.5703125" style="448" customWidth="1"/>
    <col min="8" max="8" width="14.5703125" style="448" customWidth="1"/>
    <col min="9" max="10" width="15.5703125" style="448" customWidth="1"/>
    <col min="11" max="11" width="11.28515625" style="448" customWidth="1"/>
    <col min="12" max="12" width="10.7109375" style="448" customWidth="1"/>
    <col min="13" max="16384" width="9.140625" style="448"/>
  </cols>
  <sheetData>
    <row r="1" spans="1:12" s="444" customFormat="1" ht="18.75">
      <c r="J1" s="644" t="s">
        <v>391</v>
      </c>
      <c r="K1" s="644"/>
    </row>
    <row r="2" spans="1:12" s="444" customFormat="1" ht="18.75">
      <c r="A2" s="648" t="s">
        <v>377</v>
      </c>
      <c r="B2" s="648"/>
      <c r="C2" s="648"/>
      <c r="D2" s="648"/>
      <c r="E2" s="648"/>
      <c r="F2" s="648"/>
      <c r="G2" s="648"/>
      <c r="H2" s="649"/>
      <c r="I2" s="649"/>
      <c r="J2" s="648"/>
      <c r="K2" s="648"/>
      <c r="L2" s="445"/>
    </row>
    <row r="3" spans="1:12" s="444" customFormat="1" ht="18.75">
      <c r="A3" s="650" t="str">
        <f>+'[1]TH 2023'!A3:O3</f>
        <v>(Kèm theo Báo cáo số:                 /BC-UBND ngày            /11/2023 của Ủy ban nhân dân tỉnh Lai Châu)</v>
      </c>
      <c r="B3" s="651"/>
      <c r="C3" s="651"/>
      <c r="D3" s="651"/>
      <c r="E3" s="651"/>
      <c r="F3" s="651"/>
      <c r="G3" s="651"/>
      <c r="H3" s="651"/>
      <c r="I3" s="651"/>
      <c r="J3" s="651"/>
      <c r="K3" s="651"/>
      <c r="L3" s="445"/>
    </row>
    <row r="4" spans="1:12" s="444" customFormat="1" ht="18.75">
      <c r="A4" s="446"/>
      <c r="J4" s="652"/>
      <c r="K4" s="652"/>
    </row>
    <row r="5" spans="1:12" ht="34.5" customHeight="1">
      <c r="A5" s="642" t="s">
        <v>35</v>
      </c>
      <c r="B5" s="643" t="s">
        <v>374</v>
      </c>
      <c r="C5" s="639" t="s">
        <v>390</v>
      </c>
      <c r="D5" s="639" t="s">
        <v>387</v>
      </c>
      <c r="E5" s="639" t="s">
        <v>388</v>
      </c>
      <c r="F5" s="639" t="s">
        <v>250</v>
      </c>
      <c r="G5" s="639" t="s">
        <v>392</v>
      </c>
      <c r="H5" s="645" t="s">
        <v>389</v>
      </c>
      <c r="I5" s="646"/>
      <c r="J5" s="647"/>
      <c r="K5" s="643" t="s">
        <v>5</v>
      </c>
      <c r="L5" s="447"/>
    </row>
    <row r="6" spans="1:12" ht="15.75" customHeight="1">
      <c r="A6" s="642"/>
      <c r="B6" s="643"/>
      <c r="C6" s="640"/>
      <c r="D6" s="640"/>
      <c r="E6" s="640"/>
      <c r="F6" s="640"/>
      <c r="G6" s="640"/>
      <c r="H6" s="639" t="s">
        <v>390</v>
      </c>
      <c r="I6" s="643" t="s">
        <v>375</v>
      </c>
      <c r="J6" s="643" t="s">
        <v>376</v>
      </c>
      <c r="K6" s="643"/>
      <c r="L6" s="447"/>
    </row>
    <row r="7" spans="1:12" ht="32.25" customHeight="1">
      <c r="A7" s="642"/>
      <c r="B7" s="643"/>
      <c r="C7" s="641"/>
      <c r="D7" s="641"/>
      <c r="E7" s="641"/>
      <c r="F7" s="641"/>
      <c r="G7" s="641"/>
      <c r="H7" s="641"/>
      <c r="I7" s="643"/>
      <c r="J7" s="643"/>
      <c r="K7" s="643"/>
      <c r="L7" s="447"/>
    </row>
    <row r="8" spans="1:12" s="468" customFormat="1" ht="27" customHeight="1">
      <c r="A8" s="449"/>
      <c r="B8" s="449" t="s">
        <v>4</v>
      </c>
      <c r="C8" s="423" t="e">
        <f>+D8+E8+F8+H8+G8</f>
        <v>#REF!</v>
      </c>
      <c r="D8" s="423">
        <f t="shared" ref="D8:J8" si="0">+D9+D11+D15</f>
        <v>20000</v>
      </c>
      <c r="E8" s="423" t="e">
        <f t="shared" si="0"/>
        <v>#REF!</v>
      </c>
      <c r="F8" s="423" t="e">
        <f t="shared" si="0"/>
        <v>#REF!</v>
      </c>
      <c r="G8" s="423" t="e">
        <f t="shared" si="0"/>
        <v>#REF!</v>
      </c>
      <c r="H8" s="423" t="e">
        <f t="shared" si="0"/>
        <v>#REF!</v>
      </c>
      <c r="I8" s="423" t="e">
        <f t="shared" si="0"/>
        <v>#REF!</v>
      </c>
      <c r="J8" s="423" t="e">
        <f t="shared" si="0"/>
        <v>#REF!</v>
      </c>
      <c r="K8" s="466"/>
      <c r="L8" s="467" t="e">
        <f>+H8+G8+F8+E8+D8</f>
        <v>#REF!</v>
      </c>
    </row>
    <row r="9" spans="1:12" s="474" customFormat="1" ht="27" customHeight="1">
      <c r="A9" s="469" t="s">
        <v>7</v>
      </c>
      <c r="B9" s="470" t="s">
        <v>384</v>
      </c>
      <c r="C9" s="471">
        <f t="shared" ref="C9" si="1">+D9+E9+F9+H9</f>
        <v>20000</v>
      </c>
      <c r="D9" s="471">
        <f>+D10</f>
        <v>20000</v>
      </c>
      <c r="E9" s="471">
        <f t="shared" ref="E9:H9" si="2">+E10</f>
        <v>0</v>
      </c>
      <c r="F9" s="471">
        <f t="shared" si="2"/>
        <v>0</v>
      </c>
      <c r="G9" s="471">
        <f t="shared" si="2"/>
        <v>0</v>
      </c>
      <c r="H9" s="471">
        <f t="shared" si="2"/>
        <v>0</v>
      </c>
      <c r="I9" s="471">
        <f t="shared" ref="I9" si="3">+I10</f>
        <v>0</v>
      </c>
      <c r="J9" s="471">
        <f t="shared" ref="J9" si="4">+J10</f>
        <v>0</v>
      </c>
      <c r="K9" s="472"/>
      <c r="L9" s="473"/>
    </row>
    <row r="10" spans="1:12" ht="27" customHeight="1">
      <c r="A10" s="451">
        <v>1</v>
      </c>
      <c r="B10" s="452" t="s">
        <v>378</v>
      </c>
      <c r="C10" s="432">
        <f>+D10+E10+F10+H10+G10</f>
        <v>20000</v>
      </c>
      <c r="D10" s="432">
        <f>+'Bieu 01_NSTW'!AC10</f>
        <v>20000</v>
      </c>
      <c r="E10" s="432"/>
      <c r="F10" s="432"/>
      <c r="G10" s="432"/>
      <c r="H10" s="432">
        <f>+I10+J10</f>
        <v>0</v>
      </c>
      <c r="I10" s="432">
        <f t="shared" ref="I10:J10" si="5">+J10+K10</f>
        <v>0</v>
      </c>
      <c r="J10" s="432">
        <f t="shared" si="5"/>
        <v>0</v>
      </c>
      <c r="K10" s="453"/>
      <c r="L10" s="450"/>
    </row>
    <row r="11" spans="1:12" s="474" customFormat="1" ht="27" customHeight="1">
      <c r="A11" s="469" t="s">
        <v>11</v>
      </c>
      <c r="B11" s="470" t="s">
        <v>385</v>
      </c>
      <c r="C11" s="471" t="e">
        <f>+C12+C13+C14</f>
        <v>#REF!</v>
      </c>
      <c r="D11" s="471">
        <f t="shared" ref="D11:J11" si="6">+D12+D13+D14</f>
        <v>0</v>
      </c>
      <c r="E11" s="471" t="e">
        <f t="shared" si="6"/>
        <v>#REF!</v>
      </c>
      <c r="F11" s="471" t="e">
        <f t="shared" si="6"/>
        <v>#REF!</v>
      </c>
      <c r="G11" s="471" t="e">
        <f t="shared" si="6"/>
        <v>#REF!</v>
      </c>
      <c r="H11" s="471">
        <f t="shared" si="6"/>
        <v>4149</v>
      </c>
      <c r="I11" s="471">
        <f t="shared" si="6"/>
        <v>0</v>
      </c>
      <c r="J11" s="471">
        <f t="shared" si="6"/>
        <v>4149</v>
      </c>
      <c r="K11" s="472"/>
      <c r="L11" s="473"/>
    </row>
    <row r="12" spans="1:12" ht="27" customHeight="1">
      <c r="A12" s="451">
        <v>2</v>
      </c>
      <c r="B12" s="452" t="s">
        <v>378</v>
      </c>
      <c r="C12" s="432" t="e">
        <f t="shared" ref="C12:C17" si="7">+D12+E12+F12+H12+G12</f>
        <v>#REF!</v>
      </c>
      <c r="D12" s="432"/>
      <c r="E12" s="432" t="e">
        <f>+#REF!</f>
        <v>#REF!</v>
      </c>
      <c r="F12" s="432" t="e">
        <f>+#REF!-F14</f>
        <v>#REF!</v>
      </c>
      <c r="G12" s="432"/>
      <c r="H12" s="432">
        <f>+I12+J12</f>
        <v>4149</v>
      </c>
      <c r="I12" s="432">
        <v>0</v>
      </c>
      <c r="J12" s="432">
        <f>+'Biểu kèm theo KH 2025'!AB28+'Biểu kèm theo KH 2025'!AB18</f>
        <v>4149</v>
      </c>
      <c r="K12" s="453"/>
      <c r="L12" s="450"/>
    </row>
    <row r="13" spans="1:12" ht="27" customHeight="1">
      <c r="A13" s="451">
        <v>3</v>
      </c>
      <c r="B13" s="454" t="s">
        <v>381</v>
      </c>
      <c r="C13" s="432" t="e">
        <f t="shared" si="7"/>
        <v>#REF!</v>
      </c>
      <c r="D13" s="432"/>
      <c r="E13" s="432"/>
      <c r="F13" s="432"/>
      <c r="G13" s="432" t="e">
        <f>+#REF!</f>
        <v>#REF!</v>
      </c>
      <c r="H13" s="432">
        <f>+I13+J13</f>
        <v>0</v>
      </c>
      <c r="I13" s="432">
        <f t="shared" ref="I13:J13" si="8">+J13+K13</f>
        <v>0</v>
      </c>
      <c r="J13" s="432">
        <f t="shared" si="8"/>
        <v>0</v>
      </c>
      <c r="K13" s="453"/>
      <c r="L13" s="450"/>
    </row>
    <row r="14" spans="1:12" ht="27" customHeight="1">
      <c r="A14" s="451">
        <v>4</v>
      </c>
      <c r="B14" s="454" t="s">
        <v>400</v>
      </c>
      <c r="C14" s="432"/>
      <c r="D14" s="432"/>
      <c r="E14" s="432"/>
      <c r="F14" s="432" t="e">
        <f>+#REF!</f>
        <v>#REF!</v>
      </c>
      <c r="G14" s="432"/>
      <c r="H14" s="432"/>
      <c r="I14" s="432"/>
      <c r="J14" s="432"/>
      <c r="K14" s="453"/>
      <c r="L14" s="450"/>
    </row>
    <row r="15" spans="1:12" s="474" customFormat="1" ht="27" customHeight="1">
      <c r="A15" s="469" t="s">
        <v>12</v>
      </c>
      <c r="B15" s="470" t="s">
        <v>386</v>
      </c>
      <c r="C15" s="471" t="e">
        <f t="shared" si="7"/>
        <v>#REF!</v>
      </c>
      <c r="D15" s="471">
        <f>+D16+D17</f>
        <v>0</v>
      </c>
      <c r="E15" s="471">
        <f t="shared" ref="E15:H15" si="9">+E16+E17</f>
        <v>0</v>
      </c>
      <c r="F15" s="471">
        <f t="shared" si="9"/>
        <v>0</v>
      </c>
      <c r="G15" s="471">
        <f t="shared" si="9"/>
        <v>0</v>
      </c>
      <c r="H15" s="471" t="e">
        <f t="shared" si="9"/>
        <v>#REF!</v>
      </c>
      <c r="I15" s="471" t="e">
        <f t="shared" ref="I15" si="10">+I16+I17</f>
        <v>#REF!</v>
      </c>
      <c r="J15" s="471" t="e">
        <f t="shared" ref="J15" si="11">+J16+J17</f>
        <v>#REF!</v>
      </c>
      <c r="K15" s="472"/>
      <c r="L15" s="473"/>
    </row>
    <row r="16" spans="1:12" ht="27" customHeight="1">
      <c r="A16" s="451">
        <v>5</v>
      </c>
      <c r="B16" s="454" t="s">
        <v>382</v>
      </c>
      <c r="C16" s="432" t="e">
        <f t="shared" si="7"/>
        <v>#REF!</v>
      </c>
      <c r="D16" s="432"/>
      <c r="E16" s="432"/>
      <c r="F16" s="432"/>
      <c r="G16" s="432"/>
      <c r="H16" s="432" t="e">
        <f>+I16+J16</f>
        <v>#REF!</v>
      </c>
      <c r="I16" s="432" t="e">
        <f>+'Biểu kèm theo KH 2025'!#REF!+'Biểu kèm theo KH 2025'!#REF!+'Biểu kèm theo KH 2025'!#REF!+'Biểu kèm theo KH 2025'!#REF!</f>
        <v>#REF!</v>
      </c>
      <c r="J16" s="432" t="e">
        <f>+'Biểu kèm theo KH 2025'!#REF!+'Biểu kèm theo KH 2025'!AB15+'Biểu kèm theo KH 2025'!#REF!+'Biểu kèm theo KH 2025'!AB23</f>
        <v>#REF!</v>
      </c>
      <c r="K16" s="453"/>
      <c r="L16" s="450"/>
    </row>
    <row r="17" spans="1:12" ht="27" customHeight="1">
      <c r="A17" s="451">
        <v>6</v>
      </c>
      <c r="B17" s="454" t="s">
        <v>383</v>
      </c>
      <c r="C17" s="432" t="e">
        <f t="shared" si="7"/>
        <v>#REF!</v>
      </c>
      <c r="D17" s="432"/>
      <c r="E17" s="432"/>
      <c r="F17" s="432"/>
      <c r="G17" s="432"/>
      <c r="H17" s="432" t="e">
        <f>+I17+J17</f>
        <v>#REF!</v>
      </c>
      <c r="I17" s="432" t="e">
        <f>+'Biểu kèm theo KH 2025'!#REF!+'Biểu kèm theo KH 2025'!#REF!</f>
        <v>#REF!</v>
      </c>
      <c r="J17" s="432">
        <f t="shared" ref="J17" si="12">+K17+L17</f>
        <v>0</v>
      </c>
      <c r="K17" s="453"/>
      <c r="L17" s="450"/>
    </row>
    <row r="18" spans="1:12" ht="15.75" customHeight="1">
      <c r="A18" s="455"/>
      <c r="B18" s="455"/>
      <c r="C18" s="455"/>
      <c r="D18" s="455"/>
      <c r="E18" s="455"/>
      <c r="F18" s="455"/>
      <c r="G18" s="455"/>
      <c r="H18" s="456"/>
      <c r="I18" s="456"/>
      <c r="J18" s="456"/>
      <c r="K18" s="457"/>
    </row>
    <row r="19" spans="1:12">
      <c r="A19" s="638"/>
      <c r="B19" s="638"/>
      <c r="C19" s="458"/>
      <c r="D19" s="458"/>
      <c r="E19" s="458"/>
      <c r="F19" s="458"/>
      <c r="G19" s="458"/>
      <c r="H19" s="458"/>
      <c r="I19" s="458"/>
      <c r="J19" s="458"/>
    </row>
    <row r="20" spans="1:12">
      <c r="A20" s="638"/>
      <c r="B20" s="638"/>
      <c r="C20" s="458"/>
      <c r="D20" s="458"/>
      <c r="E20" s="458"/>
      <c r="F20" s="458"/>
      <c r="G20" s="458"/>
      <c r="H20" s="458"/>
      <c r="I20" s="458"/>
      <c r="J20" s="458"/>
    </row>
    <row r="21" spans="1:12">
      <c r="A21" s="638"/>
      <c r="B21" s="638"/>
      <c r="C21" s="458"/>
      <c r="D21" s="458"/>
      <c r="E21" s="458"/>
      <c r="F21" s="458"/>
      <c r="G21" s="458"/>
      <c r="H21" s="459"/>
      <c r="I21" s="459"/>
      <c r="J21" s="459"/>
    </row>
    <row r="22" spans="1:12">
      <c r="A22" s="638"/>
      <c r="B22" s="638"/>
      <c r="C22" s="458"/>
      <c r="D22" s="458"/>
      <c r="E22" s="458"/>
      <c r="F22" s="458"/>
      <c r="G22" s="458"/>
      <c r="H22" s="458"/>
      <c r="I22" s="458"/>
      <c r="J22" s="458"/>
    </row>
    <row r="23" spans="1:12">
      <c r="A23" s="458"/>
      <c r="B23" s="458"/>
      <c r="C23" s="458"/>
      <c r="D23" s="458"/>
      <c r="E23" s="458"/>
      <c r="F23" s="458"/>
      <c r="G23" s="458"/>
      <c r="H23" s="458"/>
      <c r="I23" s="458"/>
      <c r="J23" s="458"/>
    </row>
    <row r="24" spans="1:12">
      <c r="A24" s="458"/>
      <c r="B24" s="458"/>
      <c r="C24" s="458"/>
      <c r="D24" s="458"/>
      <c r="E24" s="458"/>
      <c r="F24" s="458"/>
      <c r="G24" s="458"/>
      <c r="H24" s="458"/>
      <c r="I24" s="458"/>
      <c r="J24" s="458"/>
    </row>
  </sheetData>
  <mergeCells count="20">
    <mergeCell ref="G5:G7"/>
    <mergeCell ref="J1:K1"/>
    <mergeCell ref="J6:J7"/>
    <mergeCell ref="A19:B19"/>
    <mergeCell ref="F5:F7"/>
    <mergeCell ref="H5:J5"/>
    <mergeCell ref="H6:H7"/>
    <mergeCell ref="A2:K2"/>
    <mergeCell ref="A3:K3"/>
    <mergeCell ref="J4:K4"/>
    <mergeCell ref="K5:K7"/>
    <mergeCell ref="I6:I7"/>
    <mergeCell ref="A20:B20"/>
    <mergeCell ref="A21:B21"/>
    <mergeCell ref="A22:B22"/>
    <mergeCell ref="D5:D7"/>
    <mergeCell ref="E5:E7"/>
    <mergeCell ref="A5:A7"/>
    <mergeCell ref="B5:B7"/>
    <mergeCell ref="C5:C7"/>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K125"/>
  <sheetViews>
    <sheetView showZeros="0" zoomScale="90" zoomScaleNormal="90" workbookViewId="0">
      <selection activeCell="A2" sqref="A2:AG2"/>
    </sheetView>
  </sheetViews>
  <sheetFormatPr defaultRowHeight="12.75"/>
  <cols>
    <col min="1" max="1" width="3.28515625" style="537" customWidth="1"/>
    <col min="2" max="2" width="44.85546875" style="537" customWidth="1"/>
    <col min="3" max="6" width="9" style="538" customWidth="1"/>
    <col min="7" max="7" width="6.28515625" style="538" hidden="1" customWidth="1"/>
    <col min="8" max="8" width="7" style="538" customWidth="1"/>
    <col min="9" max="9" width="7.5703125" style="538" customWidth="1"/>
    <col min="10" max="10" width="9.140625" style="538" customWidth="1"/>
    <col min="11" max="11" width="9.28515625" style="538" customWidth="1"/>
    <col min="12" max="12" width="6.140625" style="538" customWidth="1"/>
    <col min="13" max="13" width="7" style="538" customWidth="1"/>
    <col min="14" max="14" width="7.28515625" style="538" hidden="1" customWidth="1"/>
    <col min="15" max="15" width="9.85546875" style="538" customWidth="1"/>
    <col min="16" max="16" width="10.140625" style="538" hidden="1" customWidth="1"/>
    <col min="17" max="17" width="6" style="538" hidden="1" customWidth="1"/>
    <col min="18" max="18" width="10.85546875" style="538" customWidth="1"/>
    <col min="19" max="19" width="7.85546875" style="538" hidden="1" customWidth="1"/>
    <col min="20" max="20" width="8.140625" style="538" hidden="1" customWidth="1"/>
    <col min="21" max="21" width="10.42578125" style="538" hidden="1" customWidth="1"/>
    <col min="22" max="22" width="10.140625" style="538" hidden="1" customWidth="1"/>
    <col min="23" max="23" width="8.28515625" style="538" hidden="1" customWidth="1"/>
    <col min="24" max="24" width="10.5703125" style="538" hidden="1" customWidth="1"/>
    <col min="25" max="25" width="10.5703125" style="538" customWidth="1"/>
    <col min="26" max="26" width="10.5703125" style="538" hidden="1" customWidth="1"/>
    <col min="27" max="27" width="6.85546875" style="538" hidden="1" customWidth="1"/>
    <col min="28" max="28" width="6" style="538" hidden="1" customWidth="1"/>
    <col min="29" max="31" width="8" style="538" customWidth="1"/>
    <col min="32" max="32" width="8.5703125" style="565" customWidth="1"/>
    <col min="33" max="33" width="6.42578125" style="565" customWidth="1"/>
    <col min="34" max="16384" width="9.140625" style="538"/>
  </cols>
  <sheetData>
    <row r="1" spans="1:37" s="535" customFormat="1" ht="21" customHeight="1">
      <c r="A1" s="654" t="s">
        <v>334</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row>
    <row r="2" spans="1:37" s="536" customFormat="1" ht="23.25" customHeight="1">
      <c r="A2" s="664" t="s">
        <v>405</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row>
    <row r="3" spans="1:37" s="536" customFormat="1" ht="20.25" customHeight="1">
      <c r="A3" s="669" t="s">
        <v>437</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row>
    <row r="4" spans="1:37" ht="17.25" customHeight="1">
      <c r="AB4" s="665" t="s">
        <v>117</v>
      </c>
      <c r="AC4" s="665"/>
      <c r="AD4" s="665"/>
      <c r="AE4" s="665"/>
      <c r="AF4" s="665"/>
      <c r="AG4" s="665"/>
    </row>
    <row r="5" spans="1:37" s="540" customFormat="1" ht="54" customHeight="1">
      <c r="A5" s="653" t="s">
        <v>0</v>
      </c>
      <c r="B5" s="653" t="s">
        <v>1</v>
      </c>
      <c r="C5" s="653" t="s">
        <v>2</v>
      </c>
      <c r="D5" s="653" t="s">
        <v>414</v>
      </c>
      <c r="E5" s="653" t="s">
        <v>416</v>
      </c>
      <c r="F5" s="653" t="s">
        <v>417</v>
      </c>
      <c r="G5" s="653" t="s">
        <v>3</v>
      </c>
      <c r="H5" s="653" t="s">
        <v>34</v>
      </c>
      <c r="I5" s="653" t="s">
        <v>120</v>
      </c>
      <c r="J5" s="653"/>
      <c r="K5" s="653"/>
      <c r="L5" s="653"/>
      <c r="M5" s="653"/>
      <c r="N5" s="653" t="s">
        <v>13</v>
      </c>
      <c r="O5" s="655" t="s">
        <v>399</v>
      </c>
      <c r="P5" s="656"/>
      <c r="Q5" s="657"/>
      <c r="R5" s="666" t="s">
        <v>418</v>
      </c>
      <c r="S5" s="653" t="s">
        <v>254</v>
      </c>
      <c r="T5" s="653"/>
      <c r="U5" s="653"/>
      <c r="V5" s="653" t="s">
        <v>48</v>
      </c>
      <c r="W5" s="653"/>
      <c r="X5" s="653"/>
      <c r="Y5" s="653" t="s">
        <v>258</v>
      </c>
      <c r="Z5" s="655" t="s">
        <v>259</v>
      </c>
      <c r="AA5" s="656"/>
      <c r="AB5" s="657"/>
      <c r="AC5" s="653" t="s">
        <v>393</v>
      </c>
      <c r="AD5" s="653"/>
      <c r="AE5" s="653"/>
      <c r="AF5" s="653" t="s">
        <v>248</v>
      </c>
      <c r="AG5" s="653" t="s">
        <v>5</v>
      </c>
      <c r="AH5" s="539"/>
      <c r="AI5" s="539"/>
      <c r="AJ5" s="539"/>
      <c r="AK5" s="539"/>
    </row>
    <row r="6" spans="1:37" s="541" customFormat="1" ht="36.75" customHeight="1">
      <c r="A6" s="653"/>
      <c r="B6" s="653"/>
      <c r="C6" s="653"/>
      <c r="D6" s="653"/>
      <c r="E6" s="653"/>
      <c r="F6" s="653"/>
      <c r="G6" s="653"/>
      <c r="H6" s="653"/>
      <c r="I6" s="653" t="s">
        <v>32</v>
      </c>
      <c r="J6" s="653" t="s">
        <v>4</v>
      </c>
      <c r="K6" s="653" t="s">
        <v>28</v>
      </c>
      <c r="L6" s="653"/>
      <c r="M6" s="653"/>
      <c r="N6" s="653"/>
      <c r="O6" s="658"/>
      <c r="P6" s="659"/>
      <c r="Q6" s="660"/>
      <c r="R6" s="667"/>
      <c r="S6" s="653" t="s">
        <v>14</v>
      </c>
      <c r="T6" s="653" t="s">
        <v>309</v>
      </c>
      <c r="U6" s="653" t="s">
        <v>310</v>
      </c>
      <c r="V6" s="653" t="s">
        <v>292</v>
      </c>
      <c r="W6" s="653" t="s">
        <v>297</v>
      </c>
      <c r="X6" s="653"/>
      <c r="Y6" s="653"/>
      <c r="Z6" s="658"/>
      <c r="AA6" s="659"/>
      <c r="AB6" s="660"/>
      <c r="AC6" s="653" t="s">
        <v>4</v>
      </c>
      <c r="AD6" s="653" t="s">
        <v>43</v>
      </c>
      <c r="AE6" s="653"/>
      <c r="AF6" s="653"/>
      <c r="AG6" s="653"/>
      <c r="AH6" s="539"/>
      <c r="AI6" s="539"/>
      <c r="AJ6" s="539"/>
      <c r="AK6" s="539"/>
    </row>
    <row r="7" spans="1:37" s="541" customFormat="1" ht="70.5" customHeight="1">
      <c r="A7" s="653"/>
      <c r="B7" s="653"/>
      <c r="C7" s="653"/>
      <c r="D7" s="653"/>
      <c r="E7" s="653"/>
      <c r="F7" s="653"/>
      <c r="G7" s="653"/>
      <c r="H7" s="653"/>
      <c r="I7" s="653"/>
      <c r="J7" s="653"/>
      <c r="K7" s="542" t="s">
        <v>29</v>
      </c>
      <c r="L7" s="542" t="s">
        <v>30</v>
      </c>
      <c r="M7" s="542" t="s">
        <v>31</v>
      </c>
      <c r="N7" s="653"/>
      <c r="O7" s="661"/>
      <c r="P7" s="662"/>
      <c r="Q7" s="663"/>
      <c r="R7" s="668"/>
      <c r="S7" s="653"/>
      <c r="T7" s="653"/>
      <c r="U7" s="653"/>
      <c r="V7" s="653"/>
      <c r="W7" s="542" t="s">
        <v>256</v>
      </c>
      <c r="X7" s="542" t="s">
        <v>257</v>
      </c>
      <c r="Y7" s="653"/>
      <c r="Z7" s="661"/>
      <c r="AA7" s="662"/>
      <c r="AB7" s="663"/>
      <c r="AC7" s="653"/>
      <c r="AD7" s="566" t="s">
        <v>419</v>
      </c>
      <c r="AE7" s="566" t="s">
        <v>420</v>
      </c>
      <c r="AF7" s="653"/>
      <c r="AG7" s="653"/>
      <c r="AH7" s="539"/>
      <c r="AI7" s="539"/>
      <c r="AJ7" s="539"/>
      <c r="AK7" s="539"/>
    </row>
    <row r="8" spans="1:37" s="547" customFormat="1" ht="33" customHeight="1">
      <c r="A8" s="543"/>
      <c r="B8" s="544" t="s">
        <v>9</v>
      </c>
      <c r="C8" s="545"/>
      <c r="D8" s="545"/>
      <c r="E8" s="545"/>
      <c r="F8" s="545"/>
      <c r="G8" s="545"/>
      <c r="H8" s="545"/>
      <c r="I8" s="545"/>
      <c r="J8" s="546">
        <f>J9</f>
        <v>100000</v>
      </c>
      <c r="K8" s="546">
        <f t="shared" ref="K8:AC8" si="0">K9</f>
        <v>100000</v>
      </c>
      <c r="L8" s="546">
        <f t="shared" si="0"/>
        <v>0</v>
      </c>
      <c r="M8" s="546">
        <f t="shared" si="0"/>
        <v>0</v>
      </c>
      <c r="N8" s="546">
        <f t="shared" si="0"/>
        <v>99956</v>
      </c>
      <c r="O8" s="546">
        <f t="shared" si="0"/>
        <v>100000</v>
      </c>
      <c r="P8" s="546">
        <f t="shared" si="0"/>
        <v>100000</v>
      </c>
      <c r="Q8" s="546">
        <f t="shared" si="0"/>
        <v>0</v>
      </c>
      <c r="R8" s="546">
        <f t="shared" si="0"/>
        <v>80000</v>
      </c>
      <c r="S8" s="546">
        <f t="shared" si="0"/>
        <v>30000</v>
      </c>
      <c r="T8" s="546">
        <f t="shared" si="0"/>
        <v>9664</v>
      </c>
      <c r="U8" s="546">
        <f t="shared" si="0"/>
        <v>30000</v>
      </c>
      <c r="V8" s="546">
        <f t="shared" si="0"/>
        <v>50836.39</v>
      </c>
      <c r="W8" s="546">
        <f t="shared" si="0"/>
        <v>21500</v>
      </c>
      <c r="X8" s="546">
        <f t="shared" si="0"/>
        <v>35635</v>
      </c>
      <c r="Y8" s="546">
        <f t="shared" si="0"/>
        <v>80000</v>
      </c>
      <c r="Z8" s="546">
        <f t="shared" si="0"/>
        <v>20000</v>
      </c>
      <c r="AA8" s="546">
        <f t="shared" si="0"/>
        <v>19956</v>
      </c>
      <c r="AB8" s="546">
        <f t="shared" si="0"/>
        <v>0</v>
      </c>
      <c r="AC8" s="546">
        <f t="shared" si="0"/>
        <v>20000</v>
      </c>
      <c r="AD8" s="546"/>
      <c r="AE8" s="546"/>
      <c r="AF8" s="543"/>
      <c r="AG8" s="543"/>
    </row>
    <row r="9" spans="1:37" s="554" customFormat="1" ht="28.5" customHeight="1">
      <c r="A9" s="548" t="s">
        <v>70</v>
      </c>
      <c r="B9" s="549" t="s">
        <v>252</v>
      </c>
      <c r="C9" s="550"/>
      <c r="D9" s="550"/>
      <c r="E9" s="550"/>
      <c r="F9" s="550"/>
      <c r="G9" s="551"/>
      <c r="H9" s="551"/>
      <c r="I9" s="551"/>
      <c r="J9" s="552">
        <f>J10</f>
        <v>100000</v>
      </c>
      <c r="K9" s="552">
        <f t="shared" ref="K9:AC9" si="1">K10</f>
        <v>100000</v>
      </c>
      <c r="L9" s="552">
        <f t="shared" si="1"/>
        <v>0</v>
      </c>
      <c r="M9" s="552">
        <f t="shared" si="1"/>
        <v>0</v>
      </c>
      <c r="N9" s="552">
        <f t="shared" si="1"/>
        <v>99956</v>
      </c>
      <c r="O9" s="552">
        <f t="shared" si="1"/>
        <v>100000</v>
      </c>
      <c r="P9" s="552">
        <f t="shared" si="1"/>
        <v>100000</v>
      </c>
      <c r="Q9" s="552">
        <f t="shared" si="1"/>
        <v>0</v>
      </c>
      <c r="R9" s="552">
        <f t="shared" si="1"/>
        <v>80000</v>
      </c>
      <c r="S9" s="552">
        <f t="shared" si="1"/>
        <v>30000</v>
      </c>
      <c r="T9" s="552">
        <f t="shared" si="1"/>
        <v>9664</v>
      </c>
      <c r="U9" s="552">
        <f t="shared" si="1"/>
        <v>30000</v>
      </c>
      <c r="V9" s="552">
        <f t="shared" si="1"/>
        <v>50836.39</v>
      </c>
      <c r="W9" s="552">
        <f t="shared" si="1"/>
        <v>21500</v>
      </c>
      <c r="X9" s="552">
        <f t="shared" si="1"/>
        <v>35635</v>
      </c>
      <c r="Y9" s="552">
        <f t="shared" si="1"/>
        <v>80000</v>
      </c>
      <c r="Z9" s="552">
        <f t="shared" si="1"/>
        <v>20000</v>
      </c>
      <c r="AA9" s="552">
        <f t="shared" si="1"/>
        <v>19956</v>
      </c>
      <c r="AB9" s="552">
        <f t="shared" si="1"/>
        <v>0</v>
      </c>
      <c r="AC9" s="552">
        <f t="shared" si="1"/>
        <v>20000</v>
      </c>
      <c r="AD9" s="552"/>
      <c r="AE9" s="552"/>
      <c r="AF9" s="553"/>
      <c r="AG9" s="553"/>
      <c r="AH9" s="548"/>
      <c r="AI9" s="548"/>
    </row>
    <row r="10" spans="1:37" s="559" customFormat="1" ht="66" customHeight="1">
      <c r="A10" s="555">
        <v>1</v>
      </c>
      <c r="B10" s="556" t="s">
        <v>311</v>
      </c>
      <c r="C10" s="555" t="s">
        <v>312</v>
      </c>
      <c r="D10" s="555" t="s">
        <v>415</v>
      </c>
      <c r="E10" s="567">
        <v>7934736</v>
      </c>
      <c r="F10" s="567" t="s">
        <v>421</v>
      </c>
      <c r="G10" s="567" t="s">
        <v>313</v>
      </c>
      <c r="H10" s="567" t="s">
        <v>314</v>
      </c>
      <c r="I10" s="567" t="s">
        <v>394</v>
      </c>
      <c r="J10" s="568">
        <f>SUM(K10:M10)</f>
        <v>100000</v>
      </c>
      <c r="K10" s="568">
        <v>100000</v>
      </c>
      <c r="L10" s="568"/>
      <c r="M10" s="568"/>
      <c r="N10" s="568">
        <v>99956</v>
      </c>
      <c r="O10" s="568">
        <f>SUM(P10,Q10)</f>
        <v>100000</v>
      </c>
      <c r="P10" s="568">
        <v>100000</v>
      </c>
      <c r="Q10" s="568"/>
      <c r="R10" s="568">
        <v>80000</v>
      </c>
      <c r="S10" s="557">
        <v>30000</v>
      </c>
      <c r="T10" s="557">
        <v>9664</v>
      </c>
      <c r="U10" s="557">
        <v>30000</v>
      </c>
      <c r="V10" s="557">
        <f>29336.39+W10</f>
        <v>50836.39</v>
      </c>
      <c r="W10" s="557">
        <v>21500</v>
      </c>
      <c r="X10" s="558">
        <v>35635</v>
      </c>
      <c r="Y10" s="557">
        <v>80000</v>
      </c>
      <c r="Z10" s="557">
        <f>+AC10</f>
        <v>20000</v>
      </c>
      <c r="AA10" s="557">
        <f>N10-Y10</f>
        <v>19956</v>
      </c>
      <c r="AB10" s="557"/>
      <c r="AC10" s="557">
        <v>20000</v>
      </c>
      <c r="AD10" s="557"/>
      <c r="AE10" s="557"/>
      <c r="AF10" s="555" t="s">
        <v>378</v>
      </c>
      <c r="AG10" s="555"/>
    </row>
    <row r="11" spans="1:37" s="561" customFormat="1" ht="15.75">
      <c r="A11" s="560"/>
      <c r="B11" s="560"/>
      <c r="AC11" s="562"/>
      <c r="AD11" s="562"/>
      <c r="AE11" s="562"/>
      <c r="AF11" s="560"/>
      <c r="AG11" s="560"/>
    </row>
    <row r="12" spans="1:37" s="561" customFormat="1" ht="15.75">
      <c r="A12" s="560"/>
      <c r="B12" s="560"/>
      <c r="AF12" s="560"/>
      <c r="AG12" s="560"/>
    </row>
    <row r="13" spans="1:37" s="561" customFormat="1" ht="15.75">
      <c r="A13" s="560"/>
      <c r="B13" s="560"/>
      <c r="AF13" s="560"/>
      <c r="AG13" s="560"/>
    </row>
    <row r="14" spans="1:37" s="561" customFormat="1" ht="15.75">
      <c r="A14" s="560"/>
      <c r="B14" s="560"/>
      <c r="AF14" s="560"/>
      <c r="AG14" s="560"/>
    </row>
    <row r="15" spans="1:37" s="561" customFormat="1" ht="15.75">
      <c r="A15" s="560"/>
      <c r="B15" s="560"/>
      <c r="AF15" s="560"/>
      <c r="AG15" s="560"/>
    </row>
    <row r="16" spans="1:37" s="561" customFormat="1" ht="15.75">
      <c r="A16" s="560"/>
      <c r="B16" s="560"/>
      <c r="AF16" s="560"/>
      <c r="AG16" s="560"/>
    </row>
    <row r="17" spans="1:33" s="561" customFormat="1" ht="15.75">
      <c r="A17" s="560"/>
      <c r="B17" s="560"/>
      <c r="AF17" s="560"/>
      <c r="AG17" s="560"/>
    </row>
    <row r="18" spans="1:33" s="561" customFormat="1" ht="15.75">
      <c r="A18" s="560"/>
      <c r="B18" s="560"/>
      <c r="AF18" s="560"/>
      <c r="AG18" s="560"/>
    </row>
    <row r="19" spans="1:33" s="561" customFormat="1" ht="15.75">
      <c r="A19" s="560"/>
      <c r="B19" s="560"/>
      <c r="AF19" s="560"/>
      <c r="AG19" s="560"/>
    </row>
    <row r="20" spans="1:33" s="561" customFormat="1" ht="15.75">
      <c r="A20" s="560"/>
      <c r="B20" s="560"/>
      <c r="AF20" s="560"/>
      <c r="AG20" s="560"/>
    </row>
    <row r="21" spans="1:33" s="561" customFormat="1" ht="15.75">
      <c r="A21" s="560"/>
      <c r="B21" s="560"/>
      <c r="AF21" s="560"/>
      <c r="AG21" s="560"/>
    </row>
    <row r="22" spans="1:33" s="561" customFormat="1" ht="15.75">
      <c r="A22" s="560"/>
      <c r="B22" s="560"/>
      <c r="AF22" s="560"/>
      <c r="AG22" s="560"/>
    </row>
    <row r="23" spans="1:33" s="564" customFormat="1">
      <c r="A23" s="563"/>
      <c r="B23" s="563"/>
      <c r="AF23" s="563"/>
      <c r="AG23" s="563"/>
    </row>
    <row r="24" spans="1:33" s="564" customFormat="1">
      <c r="A24" s="563"/>
      <c r="B24" s="563"/>
      <c r="AF24" s="563"/>
      <c r="AG24" s="563"/>
    </row>
    <row r="25" spans="1:33" s="564" customFormat="1">
      <c r="A25" s="563"/>
      <c r="B25" s="563"/>
      <c r="AF25" s="563"/>
      <c r="AG25" s="563"/>
    </row>
    <row r="26" spans="1:33" s="564" customFormat="1">
      <c r="A26" s="563"/>
      <c r="B26" s="563"/>
      <c r="AF26" s="563"/>
      <c r="AG26" s="563"/>
    </row>
    <row r="27" spans="1:33" s="564" customFormat="1">
      <c r="A27" s="563"/>
      <c r="B27" s="563"/>
      <c r="AF27" s="563"/>
      <c r="AG27" s="563"/>
    </row>
    <row r="28" spans="1:33" s="564" customFormat="1">
      <c r="A28" s="563"/>
      <c r="B28" s="563"/>
      <c r="AF28" s="563"/>
      <c r="AG28" s="563"/>
    </row>
    <row r="29" spans="1:33" s="564" customFormat="1">
      <c r="A29" s="563"/>
      <c r="B29" s="563"/>
      <c r="AF29" s="563"/>
      <c r="AG29" s="563"/>
    </row>
    <row r="30" spans="1:33" s="564" customFormat="1">
      <c r="A30" s="563"/>
      <c r="B30" s="563"/>
      <c r="AF30" s="563"/>
      <c r="AG30" s="563"/>
    </row>
    <row r="31" spans="1:33" s="564" customFormat="1">
      <c r="A31" s="563"/>
      <c r="B31" s="563"/>
      <c r="AF31" s="563"/>
      <c r="AG31" s="563"/>
    </row>
    <row r="32" spans="1:33" s="564" customFormat="1">
      <c r="A32" s="563"/>
      <c r="B32" s="563"/>
      <c r="AF32" s="563"/>
      <c r="AG32" s="563"/>
    </row>
    <row r="33" spans="1:33" s="564" customFormat="1">
      <c r="A33" s="563"/>
      <c r="B33" s="563"/>
      <c r="AF33" s="563"/>
      <c r="AG33" s="563"/>
    </row>
    <row r="34" spans="1:33" s="564" customFormat="1">
      <c r="A34" s="563"/>
      <c r="B34" s="563"/>
      <c r="AF34" s="563"/>
      <c r="AG34" s="563"/>
    </row>
    <row r="35" spans="1:33" s="564" customFormat="1">
      <c r="A35" s="563"/>
      <c r="B35" s="563"/>
      <c r="AF35" s="563"/>
      <c r="AG35" s="563"/>
    </row>
    <row r="36" spans="1:33" s="564" customFormat="1">
      <c r="A36" s="563"/>
      <c r="B36" s="563"/>
      <c r="AF36" s="563"/>
      <c r="AG36" s="563"/>
    </row>
    <row r="37" spans="1:33" s="564" customFormat="1">
      <c r="A37" s="563"/>
      <c r="B37" s="563"/>
      <c r="AF37" s="563"/>
      <c r="AG37" s="563"/>
    </row>
    <row r="38" spans="1:33" s="564" customFormat="1">
      <c r="A38" s="563"/>
      <c r="B38" s="563"/>
      <c r="AF38" s="563"/>
      <c r="AG38" s="563"/>
    </row>
    <row r="39" spans="1:33" s="564" customFormat="1">
      <c r="A39" s="563"/>
      <c r="B39" s="563"/>
      <c r="AF39" s="563"/>
      <c r="AG39" s="563"/>
    </row>
    <row r="40" spans="1:33" s="564" customFormat="1">
      <c r="A40" s="563"/>
      <c r="B40" s="563"/>
      <c r="AF40" s="563"/>
      <c r="AG40" s="563"/>
    </row>
    <row r="41" spans="1:33" s="564" customFormat="1">
      <c r="A41" s="563"/>
      <c r="B41" s="563"/>
      <c r="AF41" s="563"/>
      <c r="AG41" s="563"/>
    </row>
    <row r="42" spans="1:33" s="564" customFormat="1">
      <c r="A42" s="563"/>
      <c r="B42" s="563"/>
      <c r="AF42" s="563"/>
      <c r="AG42" s="563"/>
    </row>
    <row r="43" spans="1:33" s="564" customFormat="1">
      <c r="A43" s="563"/>
      <c r="B43" s="563"/>
      <c r="AF43" s="563"/>
      <c r="AG43" s="563"/>
    </row>
    <row r="44" spans="1:33" s="564" customFormat="1">
      <c r="A44" s="563"/>
      <c r="B44" s="563"/>
      <c r="AF44" s="563"/>
      <c r="AG44" s="563"/>
    </row>
    <row r="45" spans="1:33" s="564" customFormat="1">
      <c r="A45" s="563"/>
      <c r="B45" s="563"/>
      <c r="AF45" s="563"/>
      <c r="AG45" s="563"/>
    </row>
    <row r="46" spans="1:33" s="564" customFormat="1">
      <c r="A46" s="563"/>
      <c r="B46" s="563"/>
      <c r="AF46" s="563"/>
      <c r="AG46" s="563"/>
    </row>
    <row r="47" spans="1:33" s="564" customFormat="1">
      <c r="A47" s="563"/>
      <c r="B47" s="563"/>
      <c r="AF47" s="563"/>
      <c r="AG47" s="563"/>
    </row>
    <row r="48" spans="1:33" s="564" customFormat="1">
      <c r="A48" s="563"/>
      <c r="B48" s="563"/>
      <c r="AF48" s="563"/>
      <c r="AG48" s="563"/>
    </row>
    <row r="49" spans="1:33" s="564" customFormat="1">
      <c r="A49" s="563"/>
      <c r="B49" s="563"/>
      <c r="AF49" s="563"/>
      <c r="AG49" s="563"/>
    </row>
    <row r="50" spans="1:33" s="564" customFormat="1">
      <c r="A50" s="563"/>
      <c r="B50" s="563"/>
      <c r="AF50" s="563"/>
      <c r="AG50" s="563"/>
    </row>
    <row r="51" spans="1:33" s="564" customFormat="1">
      <c r="A51" s="563"/>
      <c r="B51" s="563"/>
      <c r="AF51" s="563"/>
      <c r="AG51" s="563"/>
    </row>
    <row r="52" spans="1:33" s="564" customFormat="1">
      <c r="A52" s="563"/>
      <c r="B52" s="563"/>
      <c r="AF52" s="563"/>
      <c r="AG52" s="563"/>
    </row>
    <row r="53" spans="1:33" s="564" customFormat="1">
      <c r="A53" s="563"/>
      <c r="B53" s="563"/>
      <c r="AF53" s="563"/>
      <c r="AG53" s="563"/>
    </row>
    <row r="54" spans="1:33" s="564" customFormat="1">
      <c r="A54" s="563"/>
      <c r="B54" s="563"/>
      <c r="AF54" s="563"/>
      <c r="AG54" s="563"/>
    </row>
    <row r="55" spans="1:33" s="564" customFormat="1">
      <c r="A55" s="563"/>
      <c r="B55" s="563"/>
      <c r="AF55" s="563"/>
      <c r="AG55" s="563"/>
    </row>
    <row r="56" spans="1:33" s="564" customFormat="1">
      <c r="A56" s="563"/>
      <c r="B56" s="563"/>
      <c r="AF56" s="563"/>
      <c r="AG56" s="563"/>
    </row>
    <row r="57" spans="1:33" s="564" customFormat="1">
      <c r="A57" s="563"/>
      <c r="B57" s="563"/>
      <c r="AF57" s="563"/>
      <c r="AG57" s="563"/>
    </row>
    <row r="58" spans="1:33" s="564" customFormat="1">
      <c r="A58" s="563"/>
      <c r="B58" s="563"/>
      <c r="AF58" s="563"/>
      <c r="AG58" s="563"/>
    </row>
    <row r="59" spans="1:33" s="564" customFormat="1">
      <c r="A59" s="563"/>
      <c r="B59" s="563"/>
      <c r="AF59" s="563"/>
      <c r="AG59" s="563"/>
    </row>
    <row r="60" spans="1:33" s="564" customFormat="1">
      <c r="A60" s="563"/>
      <c r="B60" s="563"/>
      <c r="AF60" s="563"/>
      <c r="AG60" s="563"/>
    </row>
    <row r="61" spans="1:33" s="564" customFormat="1">
      <c r="A61" s="563"/>
      <c r="B61" s="563"/>
      <c r="AF61" s="563"/>
      <c r="AG61" s="563"/>
    </row>
    <row r="62" spans="1:33" s="564" customFormat="1">
      <c r="A62" s="563"/>
      <c r="B62" s="563"/>
      <c r="AF62" s="563"/>
      <c r="AG62" s="563"/>
    </row>
    <row r="63" spans="1:33" s="564" customFormat="1">
      <c r="A63" s="563"/>
      <c r="B63" s="563"/>
      <c r="AF63" s="563"/>
      <c r="AG63" s="563"/>
    </row>
    <row r="64" spans="1:33" s="564" customFormat="1">
      <c r="A64" s="563"/>
      <c r="B64" s="563"/>
      <c r="AF64" s="563"/>
      <c r="AG64" s="563"/>
    </row>
    <row r="65" spans="1:33" s="564" customFormat="1">
      <c r="A65" s="563"/>
      <c r="B65" s="563"/>
      <c r="AF65" s="563"/>
      <c r="AG65" s="563"/>
    </row>
    <row r="66" spans="1:33" s="564" customFormat="1">
      <c r="A66" s="563"/>
      <c r="B66" s="563"/>
      <c r="AF66" s="563"/>
      <c r="AG66" s="563"/>
    </row>
    <row r="67" spans="1:33" s="564" customFormat="1">
      <c r="A67" s="563"/>
      <c r="B67" s="563"/>
      <c r="AF67" s="563"/>
      <c r="AG67" s="563"/>
    </row>
    <row r="68" spans="1:33" s="564" customFormat="1">
      <c r="A68" s="563"/>
      <c r="B68" s="563"/>
      <c r="AF68" s="563"/>
      <c r="AG68" s="563"/>
    </row>
    <row r="69" spans="1:33" s="564" customFormat="1">
      <c r="A69" s="563"/>
      <c r="B69" s="563"/>
      <c r="AF69" s="563"/>
      <c r="AG69" s="563"/>
    </row>
    <row r="70" spans="1:33" s="564" customFormat="1">
      <c r="A70" s="563"/>
      <c r="B70" s="563"/>
      <c r="AF70" s="563"/>
      <c r="AG70" s="563"/>
    </row>
    <row r="71" spans="1:33" s="564" customFormat="1">
      <c r="A71" s="563"/>
      <c r="B71" s="563"/>
      <c r="AF71" s="563"/>
      <c r="AG71" s="563"/>
    </row>
    <row r="72" spans="1:33" s="564" customFormat="1">
      <c r="A72" s="563"/>
      <c r="B72" s="563"/>
      <c r="AF72" s="563"/>
      <c r="AG72" s="563"/>
    </row>
    <row r="73" spans="1:33" s="564" customFormat="1">
      <c r="A73" s="563"/>
      <c r="B73" s="563"/>
      <c r="AF73" s="563"/>
      <c r="AG73" s="563"/>
    </row>
    <row r="74" spans="1:33" s="564" customFormat="1">
      <c r="A74" s="563"/>
      <c r="B74" s="563"/>
      <c r="AF74" s="563"/>
      <c r="AG74" s="563"/>
    </row>
    <row r="75" spans="1:33" s="564" customFormat="1">
      <c r="A75" s="563"/>
      <c r="B75" s="563"/>
      <c r="AF75" s="563"/>
      <c r="AG75" s="563"/>
    </row>
    <row r="76" spans="1:33" s="564" customFormat="1">
      <c r="A76" s="563"/>
      <c r="B76" s="563"/>
      <c r="AF76" s="563"/>
      <c r="AG76" s="563"/>
    </row>
    <row r="77" spans="1:33" s="564" customFormat="1">
      <c r="A77" s="563"/>
      <c r="B77" s="563"/>
      <c r="AF77" s="563"/>
      <c r="AG77" s="563"/>
    </row>
    <row r="78" spans="1:33" s="564" customFormat="1">
      <c r="A78" s="563"/>
      <c r="B78" s="563"/>
      <c r="AF78" s="563"/>
      <c r="AG78" s="563"/>
    </row>
    <row r="79" spans="1:33" s="564" customFormat="1">
      <c r="A79" s="563"/>
      <c r="B79" s="563"/>
      <c r="AF79" s="563"/>
      <c r="AG79" s="563"/>
    </row>
    <row r="80" spans="1:33" s="564" customFormat="1">
      <c r="A80" s="563"/>
      <c r="B80" s="563"/>
      <c r="AF80" s="563"/>
      <c r="AG80" s="563"/>
    </row>
    <row r="81" spans="1:33" s="564" customFormat="1">
      <c r="A81" s="563"/>
      <c r="B81" s="563"/>
      <c r="AF81" s="563"/>
      <c r="AG81" s="563"/>
    </row>
    <row r="82" spans="1:33" s="564" customFormat="1">
      <c r="A82" s="563"/>
      <c r="B82" s="563"/>
      <c r="AF82" s="563"/>
      <c r="AG82" s="563"/>
    </row>
    <row r="83" spans="1:33" s="564" customFormat="1">
      <c r="A83" s="563"/>
      <c r="B83" s="563"/>
      <c r="AF83" s="563"/>
      <c r="AG83" s="563"/>
    </row>
    <row r="84" spans="1:33" s="564" customFormat="1">
      <c r="A84" s="563"/>
      <c r="B84" s="563"/>
      <c r="AF84" s="563"/>
      <c r="AG84" s="563"/>
    </row>
    <row r="85" spans="1:33" s="564" customFormat="1">
      <c r="A85" s="563"/>
      <c r="B85" s="563"/>
      <c r="AF85" s="563"/>
      <c r="AG85" s="563"/>
    </row>
    <row r="86" spans="1:33" s="564" customFormat="1">
      <c r="A86" s="563"/>
      <c r="B86" s="563"/>
      <c r="AF86" s="563"/>
      <c r="AG86" s="563"/>
    </row>
    <row r="87" spans="1:33" s="564" customFormat="1">
      <c r="A87" s="563"/>
      <c r="B87" s="563"/>
      <c r="AF87" s="563"/>
      <c r="AG87" s="563"/>
    </row>
    <row r="88" spans="1:33" s="564" customFormat="1">
      <c r="A88" s="563"/>
      <c r="B88" s="563"/>
      <c r="AF88" s="563"/>
      <c r="AG88" s="563"/>
    </row>
    <row r="89" spans="1:33" s="564" customFormat="1">
      <c r="A89" s="563"/>
      <c r="B89" s="563"/>
      <c r="AF89" s="563"/>
      <c r="AG89" s="563"/>
    </row>
    <row r="90" spans="1:33" s="564" customFormat="1">
      <c r="A90" s="563"/>
      <c r="B90" s="563"/>
      <c r="AF90" s="563"/>
      <c r="AG90" s="563"/>
    </row>
    <row r="91" spans="1:33" s="564" customFormat="1">
      <c r="A91" s="563"/>
      <c r="B91" s="563"/>
      <c r="AF91" s="563"/>
      <c r="AG91" s="563"/>
    </row>
    <row r="92" spans="1:33" s="564" customFormat="1">
      <c r="A92" s="563"/>
      <c r="B92" s="563"/>
      <c r="AF92" s="563"/>
      <c r="AG92" s="563"/>
    </row>
    <row r="93" spans="1:33" s="564" customFormat="1">
      <c r="A93" s="563"/>
      <c r="B93" s="563"/>
      <c r="AF93" s="563"/>
      <c r="AG93" s="563"/>
    </row>
    <row r="94" spans="1:33" s="564" customFormat="1">
      <c r="A94" s="563"/>
      <c r="B94" s="563"/>
      <c r="AF94" s="563"/>
      <c r="AG94" s="563"/>
    </row>
    <row r="95" spans="1:33" s="564" customFormat="1">
      <c r="A95" s="563"/>
      <c r="B95" s="563"/>
      <c r="AF95" s="563"/>
      <c r="AG95" s="563"/>
    </row>
    <row r="96" spans="1:33" s="564" customFormat="1">
      <c r="A96" s="563"/>
      <c r="B96" s="563"/>
      <c r="AF96" s="563"/>
      <c r="AG96" s="563"/>
    </row>
    <row r="97" spans="1:33" s="564" customFormat="1">
      <c r="A97" s="563"/>
      <c r="B97" s="563"/>
      <c r="AF97" s="563"/>
      <c r="AG97" s="563"/>
    </row>
    <row r="98" spans="1:33" s="564" customFormat="1">
      <c r="A98" s="563"/>
      <c r="B98" s="563"/>
      <c r="AF98" s="563"/>
      <c r="AG98" s="563"/>
    </row>
    <row r="99" spans="1:33" s="564" customFormat="1">
      <c r="A99" s="563"/>
      <c r="B99" s="563"/>
      <c r="AF99" s="563"/>
      <c r="AG99" s="563"/>
    </row>
    <row r="100" spans="1:33" s="564" customFormat="1">
      <c r="A100" s="563"/>
      <c r="B100" s="563"/>
      <c r="AF100" s="563"/>
      <c r="AG100" s="563"/>
    </row>
    <row r="101" spans="1:33" s="564" customFormat="1">
      <c r="A101" s="563"/>
      <c r="B101" s="563"/>
      <c r="AF101" s="563"/>
      <c r="AG101" s="563"/>
    </row>
    <row r="102" spans="1:33" s="564" customFormat="1">
      <c r="A102" s="563"/>
      <c r="B102" s="563"/>
      <c r="AF102" s="563"/>
      <c r="AG102" s="563"/>
    </row>
    <row r="103" spans="1:33" s="564" customFormat="1">
      <c r="A103" s="563"/>
      <c r="B103" s="563"/>
      <c r="AF103" s="563"/>
      <c r="AG103" s="563"/>
    </row>
    <row r="104" spans="1:33" s="564" customFormat="1">
      <c r="A104" s="563"/>
      <c r="B104" s="563"/>
      <c r="AF104" s="563"/>
      <c r="AG104" s="563"/>
    </row>
    <row r="105" spans="1:33" s="564" customFormat="1">
      <c r="A105" s="563"/>
      <c r="B105" s="563"/>
      <c r="AF105" s="563"/>
      <c r="AG105" s="563"/>
    </row>
    <row r="106" spans="1:33" s="564" customFormat="1">
      <c r="A106" s="563"/>
      <c r="B106" s="563"/>
      <c r="AF106" s="563"/>
      <c r="AG106" s="563"/>
    </row>
    <row r="107" spans="1:33" s="564" customFormat="1">
      <c r="A107" s="563"/>
      <c r="B107" s="563"/>
      <c r="AF107" s="563"/>
      <c r="AG107" s="563"/>
    </row>
    <row r="108" spans="1:33" s="564" customFormat="1">
      <c r="A108" s="563"/>
      <c r="B108" s="563"/>
      <c r="AF108" s="563"/>
      <c r="AG108" s="563"/>
    </row>
    <row r="109" spans="1:33" s="564" customFormat="1">
      <c r="A109" s="563"/>
      <c r="B109" s="563"/>
      <c r="AF109" s="563"/>
      <c r="AG109" s="563"/>
    </row>
    <row r="110" spans="1:33" s="564" customFormat="1">
      <c r="A110" s="563"/>
      <c r="B110" s="563"/>
      <c r="AF110" s="563"/>
      <c r="AG110" s="563"/>
    </row>
    <row r="111" spans="1:33" s="564" customFormat="1">
      <c r="A111" s="563"/>
      <c r="B111" s="563"/>
      <c r="AF111" s="563"/>
      <c r="AG111" s="563"/>
    </row>
    <row r="112" spans="1:33" s="564" customFormat="1">
      <c r="A112" s="563"/>
      <c r="B112" s="563"/>
      <c r="AF112" s="563"/>
      <c r="AG112" s="563"/>
    </row>
    <row r="113" spans="1:33" s="564" customFormat="1">
      <c r="A113" s="563"/>
      <c r="B113" s="563"/>
      <c r="AF113" s="563"/>
      <c r="AG113" s="563"/>
    </row>
    <row r="114" spans="1:33" s="564" customFormat="1">
      <c r="A114" s="563"/>
      <c r="B114" s="563"/>
      <c r="AF114" s="563"/>
      <c r="AG114" s="563"/>
    </row>
    <row r="115" spans="1:33" s="564" customFormat="1">
      <c r="A115" s="563"/>
      <c r="B115" s="563"/>
      <c r="AF115" s="563"/>
      <c r="AG115" s="563"/>
    </row>
    <row r="116" spans="1:33" s="564" customFormat="1">
      <c r="A116" s="563"/>
      <c r="B116" s="563"/>
      <c r="AF116" s="563"/>
      <c r="AG116" s="563"/>
    </row>
    <row r="117" spans="1:33" s="564" customFormat="1">
      <c r="A117" s="563"/>
      <c r="B117" s="563"/>
      <c r="AF117" s="563"/>
      <c r="AG117" s="563"/>
    </row>
    <row r="118" spans="1:33" s="564" customFormat="1">
      <c r="A118" s="563"/>
      <c r="B118" s="563"/>
      <c r="AF118" s="563"/>
      <c r="AG118" s="563"/>
    </row>
    <row r="119" spans="1:33" s="564" customFormat="1">
      <c r="A119" s="563"/>
      <c r="B119" s="563"/>
      <c r="AF119" s="563"/>
      <c r="AG119" s="563"/>
    </row>
    <row r="120" spans="1:33" s="564" customFormat="1">
      <c r="A120" s="563"/>
      <c r="B120" s="563"/>
      <c r="AF120" s="563"/>
      <c r="AG120" s="563"/>
    </row>
    <row r="121" spans="1:33" s="564" customFormat="1">
      <c r="A121" s="563"/>
      <c r="B121" s="563"/>
      <c r="AF121" s="563"/>
      <c r="AG121" s="563"/>
    </row>
    <row r="122" spans="1:33" s="564" customFormat="1">
      <c r="A122" s="563"/>
      <c r="B122" s="563"/>
      <c r="AF122" s="563"/>
      <c r="AG122" s="563"/>
    </row>
    <row r="123" spans="1:33" s="564" customFormat="1">
      <c r="A123" s="563"/>
      <c r="B123" s="563"/>
      <c r="AF123" s="563"/>
      <c r="AG123" s="563"/>
    </row>
    <row r="124" spans="1:33" s="564" customFormat="1">
      <c r="A124" s="563"/>
      <c r="B124" s="563"/>
      <c r="AF124" s="563"/>
      <c r="AG124" s="563"/>
    </row>
    <row r="125" spans="1:33" s="564" customFormat="1">
      <c r="A125" s="563"/>
      <c r="B125" s="563"/>
      <c r="AF125" s="563"/>
      <c r="AG125" s="563"/>
    </row>
  </sheetData>
  <mergeCells count="33">
    <mergeCell ref="F5:F7"/>
    <mergeCell ref="E5:E7"/>
    <mergeCell ref="AC6:AC7"/>
    <mergeCell ref="A2:AG2"/>
    <mergeCell ref="AB4:AG4"/>
    <mergeCell ref="A5:A7"/>
    <mergeCell ref="R5:R7"/>
    <mergeCell ref="H5:H7"/>
    <mergeCell ref="A3:AG3"/>
    <mergeCell ref="V6:V7"/>
    <mergeCell ref="G5:G7"/>
    <mergeCell ref="J6:J7"/>
    <mergeCell ref="V5:X5"/>
    <mergeCell ref="I5:M5"/>
    <mergeCell ref="I6:I7"/>
    <mergeCell ref="D5:D7"/>
    <mergeCell ref="O5:Q7"/>
    <mergeCell ref="AC5:AE5"/>
    <mergeCell ref="Y5:Y7"/>
    <mergeCell ref="U6:U7"/>
    <mergeCell ref="AD6:AE6"/>
    <mergeCell ref="A1:AG1"/>
    <mergeCell ref="AG5:AG7"/>
    <mergeCell ref="K6:M6"/>
    <mergeCell ref="N5:N7"/>
    <mergeCell ref="C5:C7"/>
    <mergeCell ref="AF5:AF7"/>
    <mergeCell ref="T6:T7"/>
    <mergeCell ref="W6:X6"/>
    <mergeCell ref="S5:U5"/>
    <mergeCell ref="S6:S7"/>
    <mergeCell ref="B5:B7"/>
    <mergeCell ref="Z5:AB7"/>
  </mergeCells>
  <phoneticPr fontId="5" type="noConversion"/>
  <printOptions horizontalCentered="1"/>
  <pageMargins left="0.25" right="0.25" top="0.24" bottom="0.36" header="0" footer="0"/>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35"/>
  <sheetViews>
    <sheetView topLeftCell="A4" zoomScaleNormal="100" workbookViewId="0">
      <selection activeCell="Z11" sqref="Z11"/>
    </sheetView>
  </sheetViews>
  <sheetFormatPr defaultRowHeight="12.75"/>
  <cols>
    <col min="1" max="1" width="5.85546875" style="366" customWidth="1"/>
    <col min="2" max="2" width="45.42578125" style="366" customWidth="1"/>
    <col min="3" max="3" width="8" style="367" customWidth="1"/>
    <col min="4" max="6" width="9.42578125" style="367" customWidth="1"/>
    <col min="7" max="7" width="9.42578125" style="367" hidden="1" customWidth="1"/>
    <col min="8" max="8" width="8.140625" style="367" customWidth="1"/>
    <col min="9" max="9" width="9.5703125" style="367" customWidth="1"/>
    <col min="10" max="10" width="9" style="367" customWidth="1"/>
    <col min="11" max="11" width="6.85546875" style="367" hidden="1" customWidth="1"/>
    <col min="12" max="12" width="10.42578125" style="367" customWidth="1"/>
    <col min="13" max="13" width="8.140625" style="367" hidden="1" customWidth="1"/>
    <col min="14" max="14" width="8" style="367" hidden="1" customWidth="1"/>
    <col min="15" max="15" width="12" style="367" customWidth="1"/>
    <col min="16" max="16" width="5.85546875" style="367" hidden="1" customWidth="1"/>
    <col min="17" max="17" width="6.85546875" style="367" hidden="1" customWidth="1"/>
    <col min="18" max="18" width="7.5703125" style="367" hidden="1" customWidth="1"/>
    <col min="19" max="19" width="10.7109375" style="569" hidden="1" customWidth="1"/>
    <col min="20" max="20" width="8.5703125" style="367" hidden="1" customWidth="1"/>
    <col min="21" max="23" width="8.42578125" style="367" hidden="1" customWidth="1"/>
    <col min="24" max="24" width="8.28515625" style="367" hidden="1" customWidth="1"/>
    <col min="25" max="25" width="9.5703125" style="367" hidden="1" customWidth="1"/>
    <col min="26" max="26" width="9.5703125" style="367" customWidth="1"/>
    <col min="27" max="27" width="11.140625" style="367" customWidth="1"/>
    <col min="28" max="28" width="8.28515625" style="367" hidden="1" customWidth="1"/>
    <col min="29" max="29" width="6.140625" style="367" hidden="1" customWidth="1"/>
    <col min="30" max="30" width="6.85546875" style="367" hidden="1" customWidth="1"/>
    <col min="31" max="31" width="11.5703125" style="367" customWidth="1"/>
    <col min="32" max="32" width="10" style="367" customWidth="1"/>
    <col min="33" max="34" width="10" style="367" hidden="1" customWidth="1"/>
    <col min="35" max="35" width="10.5703125" style="366" customWidth="1"/>
    <col min="36" max="36" width="13.140625" style="366" customWidth="1"/>
    <col min="37" max="37" width="10.42578125" style="367" bestFit="1" customWidth="1"/>
    <col min="38" max="16384" width="9.140625" style="367"/>
  </cols>
  <sheetData>
    <row r="1" spans="1:41" s="481" customFormat="1" ht="21" customHeight="1">
      <c r="A1" s="686" t="s">
        <v>334</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row>
    <row r="2" spans="1:41" s="482" customFormat="1" ht="24" customHeight="1">
      <c r="A2" s="687" t="s">
        <v>450</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row>
    <row r="3" spans="1:41" s="482" customFormat="1" ht="24" customHeight="1">
      <c r="A3" s="688" t="s">
        <v>451</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row>
    <row r="4" spans="1:41" ht="24.75" customHeight="1">
      <c r="AF4" s="689" t="s">
        <v>16</v>
      </c>
      <c r="AG4" s="689"/>
      <c r="AH4" s="689"/>
      <c r="AI4" s="689"/>
      <c r="AJ4" s="689"/>
    </row>
    <row r="5" spans="1:41" s="484" customFormat="1" ht="43.5" customHeight="1">
      <c r="A5" s="676" t="s">
        <v>0</v>
      </c>
      <c r="B5" s="676" t="s">
        <v>1</v>
      </c>
      <c r="C5" s="676" t="s">
        <v>2</v>
      </c>
      <c r="D5" s="676" t="s">
        <v>414</v>
      </c>
      <c r="E5" s="676" t="s">
        <v>416</v>
      </c>
      <c r="F5" s="676" t="s">
        <v>422</v>
      </c>
      <c r="G5" s="676" t="s">
        <v>3</v>
      </c>
      <c r="H5" s="676" t="s">
        <v>34</v>
      </c>
      <c r="I5" s="676" t="s">
        <v>18</v>
      </c>
      <c r="J5" s="676"/>
      <c r="K5" s="676"/>
      <c r="L5" s="676"/>
      <c r="M5" s="676" t="s">
        <v>13</v>
      </c>
      <c r="N5" s="676" t="s">
        <v>296</v>
      </c>
      <c r="O5" s="677" t="s">
        <v>241</v>
      </c>
      <c r="P5" s="683"/>
      <c r="Q5" s="683"/>
      <c r="R5" s="678"/>
      <c r="S5" s="690" t="s">
        <v>423</v>
      </c>
      <c r="T5" s="676" t="s">
        <v>254</v>
      </c>
      <c r="U5" s="676"/>
      <c r="V5" s="676"/>
      <c r="W5" s="676" t="s">
        <v>48</v>
      </c>
      <c r="X5" s="676"/>
      <c r="Y5" s="676"/>
      <c r="Z5" s="671" t="s">
        <v>447</v>
      </c>
      <c r="AA5" s="671" t="s">
        <v>440</v>
      </c>
      <c r="AB5" s="677" t="s">
        <v>444</v>
      </c>
      <c r="AC5" s="683"/>
      <c r="AD5" s="683"/>
      <c r="AE5" s="678"/>
      <c r="AF5" s="677" t="s">
        <v>439</v>
      </c>
      <c r="AG5" s="683"/>
      <c r="AH5" s="678"/>
      <c r="AI5" s="676" t="s">
        <v>248</v>
      </c>
      <c r="AJ5" s="676" t="s">
        <v>5</v>
      </c>
      <c r="AK5" s="483"/>
      <c r="AL5" s="483"/>
      <c r="AM5" s="483"/>
      <c r="AN5" s="483"/>
      <c r="AO5" s="483"/>
    </row>
    <row r="6" spans="1:41" s="485" customFormat="1" ht="38.25" customHeight="1">
      <c r="A6" s="676"/>
      <c r="B6" s="676"/>
      <c r="C6" s="676"/>
      <c r="D6" s="676"/>
      <c r="E6" s="676"/>
      <c r="F6" s="676"/>
      <c r="G6" s="676"/>
      <c r="H6" s="676"/>
      <c r="I6" s="676" t="s">
        <v>32</v>
      </c>
      <c r="J6" s="676" t="s">
        <v>4</v>
      </c>
      <c r="K6" s="677" t="s">
        <v>427</v>
      </c>
      <c r="L6" s="678"/>
      <c r="M6" s="676"/>
      <c r="N6" s="676"/>
      <c r="O6" s="679"/>
      <c r="P6" s="684"/>
      <c r="Q6" s="684"/>
      <c r="R6" s="680"/>
      <c r="S6" s="691"/>
      <c r="T6" s="676" t="s">
        <v>14</v>
      </c>
      <c r="U6" s="676" t="s">
        <v>309</v>
      </c>
      <c r="V6" s="676" t="s">
        <v>310</v>
      </c>
      <c r="W6" s="676" t="s">
        <v>255</v>
      </c>
      <c r="X6" s="676" t="s">
        <v>297</v>
      </c>
      <c r="Y6" s="676"/>
      <c r="Z6" s="672"/>
      <c r="AA6" s="672"/>
      <c r="AB6" s="679"/>
      <c r="AC6" s="684"/>
      <c r="AD6" s="684"/>
      <c r="AE6" s="680"/>
      <c r="AF6" s="671" t="s">
        <v>4</v>
      </c>
      <c r="AG6" s="674" t="s">
        <v>43</v>
      </c>
      <c r="AH6" s="675"/>
      <c r="AI6" s="676"/>
      <c r="AJ6" s="676"/>
      <c r="AK6" s="483"/>
      <c r="AL6" s="483"/>
      <c r="AM6" s="483"/>
      <c r="AN6" s="483"/>
      <c r="AO6" s="483"/>
    </row>
    <row r="7" spans="1:41" s="485" customFormat="1" ht="19.5" customHeight="1">
      <c r="A7" s="676"/>
      <c r="B7" s="676"/>
      <c r="C7" s="676"/>
      <c r="D7" s="676"/>
      <c r="E7" s="676"/>
      <c r="F7" s="676"/>
      <c r="G7" s="676"/>
      <c r="H7" s="676"/>
      <c r="I7" s="676"/>
      <c r="J7" s="676"/>
      <c r="K7" s="679"/>
      <c r="L7" s="680"/>
      <c r="M7" s="676"/>
      <c r="N7" s="676"/>
      <c r="O7" s="679"/>
      <c r="P7" s="684"/>
      <c r="Q7" s="684"/>
      <c r="R7" s="680"/>
      <c r="S7" s="691"/>
      <c r="T7" s="676"/>
      <c r="U7" s="676"/>
      <c r="V7" s="676"/>
      <c r="W7" s="676"/>
      <c r="X7" s="676" t="s">
        <v>260</v>
      </c>
      <c r="Y7" s="676" t="s">
        <v>257</v>
      </c>
      <c r="Z7" s="672"/>
      <c r="AA7" s="672"/>
      <c r="AB7" s="679"/>
      <c r="AC7" s="684"/>
      <c r="AD7" s="684"/>
      <c r="AE7" s="680"/>
      <c r="AF7" s="672"/>
      <c r="AG7" s="671" t="s">
        <v>419</v>
      </c>
      <c r="AH7" s="671" t="s">
        <v>424</v>
      </c>
      <c r="AI7" s="676"/>
      <c r="AJ7" s="676"/>
      <c r="AK7" s="483"/>
      <c r="AL7" s="483"/>
      <c r="AM7" s="483"/>
      <c r="AN7" s="483"/>
      <c r="AO7" s="483"/>
    </row>
    <row r="8" spans="1:41" s="486" customFormat="1" ht="48" customHeight="1">
      <c r="A8" s="676"/>
      <c r="B8" s="676"/>
      <c r="C8" s="676"/>
      <c r="D8" s="676"/>
      <c r="E8" s="676"/>
      <c r="F8" s="676"/>
      <c r="G8" s="676"/>
      <c r="H8" s="676"/>
      <c r="I8" s="676"/>
      <c r="J8" s="676"/>
      <c r="K8" s="681"/>
      <c r="L8" s="682"/>
      <c r="M8" s="676"/>
      <c r="N8" s="676"/>
      <c r="O8" s="681"/>
      <c r="P8" s="685"/>
      <c r="Q8" s="685"/>
      <c r="R8" s="682"/>
      <c r="S8" s="692"/>
      <c r="T8" s="676"/>
      <c r="U8" s="676"/>
      <c r="V8" s="676"/>
      <c r="W8" s="676"/>
      <c r="X8" s="676"/>
      <c r="Y8" s="676"/>
      <c r="Z8" s="673"/>
      <c r="AA8" s="673"/>
      <c r="AB8" s="681"/>
      <c r="AC8" s="685"/>
      <c r="AD8" s="685"/>
      <c r="AE8" s="682"/>
      <c r="AF8" s="673"/>
      <c r="AG8" s="673"/>
      <c r="AH8" s="673"/>
      <c r="AI8" s="676"/>
      <c r="AJ8" s="676"/>
      <c r="AK8" s="483"/>
      <c r="AL8" s="483"/>
      <c r="AM8" s="483"/>
      <c r="AN8" s="483"/>
      <c r="AO8" s="483"/>
    </row>
    <row r="9" spans="1:41" s="486" customFormat="1" ht="33" hidden="1" customHeight="1">
      <c r="A9" s="587"/>
      <c r="B9" s="587"/>
      <c r="C9" s="587"/>
      <c r="D9" s="587"/>
      <c r="E9" s="587"/>
      <c r="F9" s="587"/>
      <c r="G9" s="587"/>
      <c r="H9" s="587"/>
      <c r="I9" s="587"/>
      <c r="J9" s="587"/>
      <c r="K9" s="587"/>
      <c r="L9" s="587"/>
      <c r="M9" s="587"/>
      <c r="N9" s="587"/>
      <c r="O9" s="587"/>
      <c r="P9" s="587"/>
      <c r="Q9" s="587"/>
      <c r="R9" s="587"/>
      <c r="S9" s="588"/>
      <c r="T9" s="394" t="e">
        <f>#REF!+'Bieu 01_NSTW'!S8+'Biểu kèm theo KH 2025'!T10</f>
        <v>#REF!</v>
      </c>
      <c r="U9" s="394" t="e">
        <f>#REF!+'Bieu 01_NSTW'!T8+'Biểu kèm theo KH 2025'!#REF!</f>
        <v>#REF!</v>
      </c>
      <c r="V9" s="394"/>
      <c r="W9" s="587"/>
      <c r="X9" s="394" t="e">
        <f>#REF!+'Bieu 01_NSTW'!W8+'Biểu kèm theo KH 2025'!O10</f>
        <v>#REF!</v>
      </c>
      <c r="Y9" s="587"/>
      <c r="Z9" s="587"/>
      <c r="AA9" s="587"/>
      <c r="AB9" s="587"/>
      <c r="AC9" s="587"/>
      <c r="AD9" s="587"/>
      <c r="AE9" s="587"/>
      <c r="AF9" s="587"/>
      <c r="AG9" s="587"/>
      <c r="AH9" s="587"/>
      <c r="AI9" s="587"/>
      <c r="AJ9" s="394" t="e">
        <f>[2]Tổng!$N$16-T9</f>
        <v>#REF!</v>
      </c>
      <c r="AK9" s="483"/>
      <c r="AL9" s="483"/>
      <c r="AM9" s="483"/>
      <c r="AN9" s="483"/>
      <c r="AO9" s="483"/>
    </row>
    <row r="10" spans="1:41" s="487" customFormat="1" ht="31.5" customHeight="1">
      <c r="A10" s="368"/>
      <c r="B10" s="374" t="s">
        <v>379</v>
      </c>
      <c r="C10" s="373"/>
      <c r="D10" s="373"/>
      <c r="E10" s="373"/>
      <c r="F10" s="373"/>
      <c r="G10" s="373"/>
      <c r="H10" s="373"/>
      <c r="I10" s="375"/>
      <c r="J10" s="376">
        <f>+J11+J15</f>
        <v>178000</v>
      </c>
      <c r="K10" s="376">
        <f t="shared" ref="K10:AH10" si="0">+K11+K15</f>
        <v>0</v>
      </c>
      <c r="L10" s="376">
        <f t="shared" si="0"/>
        <v>178000</v>
      </c>
      <c r="M10" s="376">
        <f t="shared" si="0"/>
        <v>126000</v>
      </c>
      <c r="N10" s="376">
        <f t="shared" si="0"/>
        <v>0</v>
      </c>
      <c r="O10" s="376">
        <f t="shared" si="0"/>
        <v>164000</v>
      </c>
      <c r="P10" s="376">
        <f t="shared" si="0"/>
        <v>0</v>
      </c>
      <c r="Q10" s="376">
        <f t="shared" si="0"/>
        <v>0</v>
      </c>
      <c r="R10" s="376">
        <f t="shared" si="0"/>
        <v>252000</v>
      </c>
      <c r="S10" s="376">
        <f t="shared" si="0"/>
        <v>0</v>
      </c>
      <c r="T10" s="376">
        <f t="shared" si="0"/>
        <v>83756</v>
      </c>
      <c r="U10" s="376">
        <f t="shared" si="0"/>
        <v>4159</v>
      </c>
      <c r="V10" s="376">
        <f t="shared" si="0"/>
        <v>83754</v>
      </c>
      <c r="W10" s="376">
        <f t="shared" si="0"/>
        <v>12160</v>
      </c>
      <c r="X10" s="376">
        <f t="shared" si="0"/>
        <v>8160</v>
      </c>
      <c r="Y10" s="376">
        <f t="shared" si="0"/>
        <v>59980</v>
      </c>
      <c r="Z10" s="376">
        <f t="shared" si="0"/>
        <v>50267</v>
      </c>
      <c r="AA10" s="376">
        <f t="shared" si="0"/>
        <v>110524.705</v>
      </c>
      <c r="AB10" s="376">
        <f t="shared" si="0"/>
        <v>35807.294999999998</v>
      </c>
      <c r="AC10" s="376">
        <f t="shared" si="0"/>
        <v>0</v>
      </c>
      <c r="AD10" s="376">
        <f t="shared" si="0"/>
        <v>0</v>
      </c>
      <c r="AE10" s="376">
        <f t="shared" si="0"/>
        <v>51115.294999999998</v>
      </c>
      <c r="AF10" s="376">
        <f t="shared" si="0"/>
        <v>51115.294999999998</v>
      </c>
      <c r="AG10" s="376" t="e">
        <f t="shared" si="0"/>
        <v>#REF!</v>
      </c>
      <c r="AH10" s="376">
        <f t="shared" si="0"/>
        <v>0</v>
      </c>
      <c r="AI10" s="368"/>
      <c r="AJ10" s="368"/>
    </row>
    <row r="11" spans="1:41" s="488" customFormat="1" ht="33.75" customHeight="1">
      <c r="A11" s="368" t="s">
        <v>7</v>
      </c>
      <c r="B11" s="369" t="s">
        <v>446</v>
      </c>
      <c r="C11" s="370"/>
      <c r="D11" s="370"/>
      <c r="E11" s="370"/>
      <c r="F11" s="370"/>
      <c r="G11" s="370"/>
      <c r="H11" s="370"/>
      <c r="I11" s="370"/>
      <c r="J11" s="377">
        <f>+J12+J14</f>
        <v>38000</v>
      </c>
      <c r="K11" s="377">
        <f t="shared" ref="K11:AF11" si="1">+K12+K14</f>
        <v>0</v>
      </c>
      <c r="L11" s="377">
        <f t="shared" si="1"/>
        <v>38000</v>
      </c>
      <c r="M11" s="377">
        <f t="shared" si="1"/>
        <v>0</v>
      </c>
      <c r="N11" s="377">
        <f t="shared" si="1"/>
        <v>0</v>
      </c>
      <c r="O11" s="377">
        <f t="shared" si="1"/>
        <v>38000</v>
      </c>
      <c r="P11" s="377">
        <f t="shared" si="1"/>
        <v>0</v>
      </c>
      <c r="Q11" s="377">
        <f t="shared" si="1"/>
        <v>0</v>
      </c>
      <c r="R11" s="377">
        <f t="shared" si="1"/>
        <v>126000</v>
      </c>
      <c r="S11" s="377">
        <f t="shared" si="1"/>
        <v>0</v>
      </c>
      <c r="T11" s="377">
        <f t="shared" si="1"/>
        <v>41878</v>
      </c>
      <c r="U11" s="377">
        <f t="shared" si="1"/>
        <v>2079.5</v>
      </c>
      <c r="V11" s="377">
        <f t="shared" si="1"/>
        <v>41877</v>
      </c>
      <c r="W11" s="377">
        <f t="shared" si="1"/>
        <v>6080</v>
      </c>
      <c r="X11" s="377">
        <f t="shared" si="1"/>
        <v>4080</v>
      </c>
      <c r="Y11" s="377">
        <f t="shared" si="1"/>
        <v>29990</v>
      </c>
      <c r="Z11" s="377">
        <f t="shared" si="1"/>
        <v>20332</v>
      </c>
      <c r="AA11" s="377">
        <f t="shared" si="1"/>
        <v>31589.705000000002</v>
      </c>
      <c r="AB11" s="377">
        <f t="shared" si="1"/>
        <v>5509</v>
      </c>
      <c r="AC11" s="377">
        <f t="shared" si="1"/>
        <v>0</v>
      </c>
      <c r="AD11" s="377">
        <f t="shared" si="1"/>
        <v>0</v>
      </c>
      <c r="AE11" s="377">
        <f t="shared" si="1"/>
        <v>20817</v>
      </c>
      <c r="AF11" s="377">
        <f t="shared" si="1"/>
        <v>20817</v>
      </c>
      <c r="AG11" s="377" t="e">
        <f t="shared" ref="AG11:AH11" si="2">+AG12</f>
        <v>#REF!</v>
      </c>
      <c r="AH11" s="377">
        <f t="shared" si="2"/>
        <v>0</v>
      </c>
      <c r="AI11" s="387"/>
      <c r="AJ11" s="396"/>
    </row>
    <row r="12" spans="1:41" s="489" customFormat="1" ht="34.5" customHeight="1">
      <c r="A12" s="383" t="s">
        <v>70</v>
      </c>
      <c r="B12" s="384" t="s">
        <v>441</v>
      </c>
      <c r="C12" s="385"/>
      <c r="D12" s="385"/>
      <c r="E12" s="385"/>
      <c r="F12" s="385"/>
      <c r="G12" s="385"/>
      <c r="H12" s="385"/>
      <c r="I12" s="385"/>
      <c r="J12" s="386">
        <f>+J13</f>
        <v>38000</v>
      </c>
      <c r="K12" s="386">
        <f t="shared" ref="K12:AF12" si="3">+K13</f>
        <v>0</v>
      </c>
      <c r="L12" s="386">
        <f t="shared" si="3"/>
        <v>38000</v>
      </c>
      <c r="M12" s="386">
        <f t="shared" si="3"/>
        <v>0</v>
      </c>
      <c r="N12" s="386">
        <f t="shared" si="3"/>
        <v>0</v>
      </c>
      <c r="O12" s="386">
        <f t="shared" si="3"/>
        <v>38000</v>
      </c>
      <c r="P12" s="386">
        <f t="shared" si="3"/>
        <v>0</v>
      </c>
      <c r="Q12" s="386">
        <f t="shared" si="3"/>
        <v>0</v>
      </c>
      <c r="R12" s="386">
        <f t="shared" si="3"/>
        <v>0</v>
      </c>
      <c r="S12" s="386">
        <f t="shared" si="3"/>
        <v>0</v>
      </c>
      <c r="T12" s="386">
        <f t="shared" si="3"/>
        <v>0</v>
      </c>
      <c r="U12" s="386">
        <f t="shared" si="3"/>
        <v>0</v>
      </c>
      <c r="V12" s="386">
        <f t="shared" si="3"/>
        <v>0</v>
      </c>
      <c r="W12" s="386">
        <f t="shared" si="3"/>
        <v>0</v>
      </c>
      <c r="X12" s="386">
        <f t="shared" si="3"/>
        <v>0</v>
      </c>
      <c r="Y12" s="386">
        <f t="shared" si="3"/>
        <v>0</v>
      </c>
      <c r="Z12" s="386">
        <f t="shared" si="3"/>
        <v>20332</v>
      </c>
      <c r="AA12" s="386">
        <f t="shared" si="3"/>
        <v>20332</v>
      </c>
      <c r="AB12" s="386">
        <f t="shared" si="3"/>
        <v>0</v>
      </c>
      <c r="AC12" s="386">
        <f t="shared" si="3"/>
        <v>0</v>
      </c>
      <c r="AD12" s="386">
        <f t="shared" si="3"/>
        <v>0</v>
      </c>
      <c r="AE12" s="386">
        <f t="shared" si="3"/>
        <v>15308</v>
      </c>
      <c r="AF12" s="386">
        <f t="shared" si="3"/>
        <v>15308</v>
      </c>
      <c r="AG12" s="386" t="e">
        <f>AG13+#REF!</f>
        <v>#REF!</v>
      </c>
      <c r="AH12" s="386"/>
      <c r="AI12" s="383"/>
      <c r="AJ12" s="383"/>
    </row>
    <row r="13" spans="1:41" s="490" customFormat="1" ht="41.25" customHeight="1">
      <c r="A13" s="591">
        <v>1</v>
      </c>
      <c r="B13" s="388" t="s">
        <v>442</v>
      </c>
      <c r="C13" s="372" t="s">
        <v>319</v>
      </c>
      <c r="D13" s="370" t="s">
        <v>426</v>
      </c>
      <c r="E13" s="372"/>
      <c r="F13" s="371" t="s">
        <v>425</v>
      </c>
      <c r="G13" s="372"/>
      <c r="H13" s="382" t="s">
        <v>331</v>
      </c>
      <c r="I13" s="382" t="s">
        <v>443</v>
      </c>
      <c r="J13" s="378">
        <v>38000</v>
      </c>
      <c r="K13" s="379"/>
      <c r="L13" s="379">
        <v>38000</v>
      </c>
      <c r="M13" s="379"/>
      <c r="N13" s="379"/>
      <c r="O13" s="379">
        <v>38000</v>
      </c>
      <c r="P13" s="379"/>
      <c r="Q13" s="379"/>
      <c r="R13" s="379"/>
      <c r="S13" s="571"/>
      <c r="T13" s="379"/>
      <c r="U13" s="379"/>
      <c r="V13" s="379"/>
      <c r="W13" s="379"/>
      <c r="X13" s="379"/>
      <c r="Y13" s="379"/>
      <c r="Z13" s="379">
        <v>20332</v>
      </c>
      <c r="AA13" s="379">
        <v>20332</v>
      </c>
      <c r="AB13" s="379"/>
      <c r="AC13" s="379"/>
      <c r="AD13" s="379"/>
      <c r="AE13" s="379">
        <f>15308</f>
        <v>15308</v>
      </c>
      <c r="AF13" s="379">
        <f>+AE13</f>
        <v>15308</v>
      </c>
      <c r="AG13" s="379"/>
      <c r="AH13" s="379"/>
      <c r="AI13" s="370" t="s">
        <v>380</v>
      </c>
      <c r="AJ13" s="370" t="s">
        <v>448</v>
      </c>
      <c r="AL13" s="598">
        <f>+AF11-20817</f>
        <v>0</v>
      </c>
    </row>
    <row r="14" spans="1:41" s="534" customFormat="1" ht="45.75" customHeight="1">
      <c r="A14" s="590" t="s">
        <v>342</v>
      </c>
      <c r="B14" s="528" t="s">
        <v>329</v>
      </c>
      <c r="C14" s="529" t="s">
        <v>333</v>
      </c>
      <c r="D14" s="370" t="s">
        <v>426</v>
      </c>
      <c r="E14" s="573" t="s">
        <v>428</v>
      </c>
      <c r="F14" s="371" t="s">
        <v>425</v>
      </c>
      <c r="G14" s="530" t="s">
        <v>330</v>
      </c>
      <c r="H14" s="530" t="s">
        <v>331</v>
      </c>
      <c r="I14" s="531" t="s">
        <v>332</v>
      </c>
      <c r="J14" s="532"/>
      <c r="K14" s="533"/>
      <c r="L14" s="533"/>
      <c r="M14" s="533"/>
      <c r="N14" s="533"/>
      <c r="O14" s="533"/>
      <c r="P14" s="533"/>
      <c r="Q14" s="533"/>
      <c r="R14" s="533">
        <v>126000</v>
      </c>
      <c r="S14" s="571"/>
      <c r="T14" s="533">
        <f>28000+9990+2254+1634</f>
        <v>41878</v>
      </c>
      <c r="U14" s="533">
        <f>1099.5+980</f>
        <v>2079.5</v>
      </c>
      <c r="V14" s="533">
        <f>9990+28000+2254+1634-1</f>
        <v>41877</v>
      </c>
      <c r="W14" s="533">
        <f>2000+X14</f>
        <v>6080</v>
      </c>
      <c r="X14" s="533">
        <f>3100+980</f>
        <v>4080</v>
      </c>
      <c r="Y14" s="533">
        <f>20000+9990</f>
        <v>29990</v>
      </c>
      <c r="Z14" s="533"/>
      <c r="AA14" s="533">
        <v>11257.705</v>
      </c>
      <c r="AB14" s="533">
        <f>SUM(AC14:AE14)</f>
        <v>5509</v>
      </c>
      <c r="AC14" s="533"/>
      <c r="AD14" s="533"/>
      <c r="AE14" s="533">
        <v>5509</v>
      </c>
      <c r="AF14" s="533">
        <f>20817-15308</f>
        <v>5509</v>
      </c>
      <c r="AG14" s="533"/>
      <c r="AH14" s="533"/>
      <c r="AI14" s="527" t="s">
        <v>380</v>
      </c>
      <c r="AJ14" s="527"/>
    </row>
    <row r="15" spans="1:41" s="490" customFormat="1" ht="30" customHeight="1">
      <c r="A15" s="368" t="s">
        <v>11</v>
      </c>
      <c r="B15" s="380" t="s">
        <v>445</v>
      </c>
      <c r="C15" s="380"/>
      <c r="D15" s="380"/>
      <c r="E15" s="380"/>
      <c r="F15" s="380"/>
      <c r="G15" s="380"/>
      <c r="H15" s="380"/>
      <c r="I15" s="380"/>
      <c r="J15" s="377">
        <f>+J16</f>
        <v>140000</v>
      </c>
      <c r="K15" s="377">
        <f t="shared" ref="K15:AF16" si="4">+K16</f>
        <v>0</v>
      </c>
      <c r="L15" s="377">
        <f t="shared" si="4"/>
        <v>140000</v>
      </c>
      <c r="M15" s="377">
        <f t="shared" si="4"/>
        <v>126000</v>
      </c>
      <c r="N15" s="377">
        <f t="shared" si="4"/>
        <v>0</v>
      </c>
      <c r="O15" s="377">
        <f t="shared" si="4"/>
        <v>126000</v>
      </c>
      <c r="P15" s="377">
        <f t="shared" si="4"/>
        <v>0</v>
      </c>
      <c r="Q15" s="377">
        <f t="shared" si="4"/>
        <v>0</v>
      </c>
      <c r="R15" s="377">
        <f t="shared" si="4"/>
        <v>126000</v>
      </c>
      <c r="S15" s="377">
        <f t="shared" si="4"/>
        <v>0</v>
      </c>
      <c r="T15" s="377">
        <f t="shared" si="4"/>
        <v>41878</v>
      </c>
      <c r="U15" s="377">
        <f t="shared" si="4"/>
        <v>2079.5</v>
      </c>
      <c r="V15" s="377">
        <f t="shared" si="4"/>
        <v>41877</v>
      </c>
      <c r="W15" s="377">
        <f t="shared" si="4"/>
        <v>6080</v>
      </c>
      <c r="X15" s="377">
        <f t="shared" si="4"/>
        <v>4080</v>
      </c>
      <c r="Y15" s="377">
        <f t="shared" si="4"/>
        <v>29990</v>
      </c>
      <c r="Z15" s="377">
        <f t="shared" si="4"/>
        <v>29935</v>
      </c>
      <c r="AA15" s="377">
        <f t="shared" si="4"/>
        <v>78935</v>
      </c>
      <c r="AB15" s="377">
        <f t="shared" si="4"/>
        <v>30298.294999999998</v>
      </c>
      <c r="AC15" s="377">
        <f t="shared" si="4"/>
        <v>0</v>
      </c>
      <c r="AD15" s="377">
        <f t="shared" si="4"/>
        <v>0</v>
      </c>
      <c r="AE15" s="377">
        <f t="shared" si="4"/>
        <v>30298.294999999998</v>
      </c>
      <c r="AF15" s="377">
        <f t="shared" si="4"/>
        <v>30298.294999999998</v>
      </c>
      <c r="AG15" s="377"/>
      <c r="AH15" s="377"/>
      <c r="AI15" s="368"/>
      <c r="AJ15" s="502"/>
      <c r="AK15" s="598"/>
    </row>
    <row r="16" spans="1:41" s="489" customFormat="1" ht="27" customHeight="1">
      <c r="A16" s="383" t="s">
        <v>70</v>
      </c>
      <c r="B16" s="384" t="s">
        <v>441</v>
      </c>
      <c r="C16" s="385"/>
      <c r="D16" s="385"/>
      <c r="E16" s="385"/>
      <c r="F16" s="385"/>
      <c r="G16" s="385"/>
      <c r="H16" s="385"/>
      <c r="I16" s="385"/>
      <c r="J16" s="386">
        <f>+J17</f>
        <v>140000</v>
      </c>
      <c r="K16" s="386">
        <f t="shared" si="4"/>
        <v>0</v>
      </c>
      <c r="L16" s="386">
        <f t="shared" si="4"/>
        <v>140000</v>
      </c>
      <c r="M16" s="386">
        <f t="shared" si="4"/>
        <v>126000</v>
      </c>
      <c r="N16" s="386">
        <f t="shared" si="4"/>
        <v>0</v>
      </c>
      <c r="O16" s="386">
        <f t="shared" si="4"/>
        <v>126000</v>
      </c>
      <c r="P16" s="386">
        <f t="shared" si="4"/>
        <v>0</v>
      </c>
      <c r="Q16" s="386">
        <f t="shared" si="4"/>
        <v>0</v>
      </c>
      <c r="R16" s="386">
        <f t="shared" si="4"/>
        <v>126000</v>
      </c>
      <c r="S16" s="386">
        <f t="shared" si="4"/>
        <v>0</v>
      </c>
      <c r="T16" s="386">
        <f t="shared" si="4"/>
        <v>41878</v>
      </c>
      <c r="U16" s="386">
        <f t="shared" si="4"/>
        <v>2079.5</v>
      </c>
      <c r="V16" s="386">
        <f t="shared" si="4"/>
        <v>41877</v>
      </c>
      <c r="W16" s="386">
        <f t="shared" si="4"/>
        <v>6080</v>
      </c>
      <c r="X16" s="386">
        <f t="shared" si="4"/>
        <v>4080</v>
      </c>
      <c r="Y16" s="386">
        <f t="shared" si="4"/>
        <v>29990</v>
      </c>
      <c r="Z16" s="386">
        <f t="shared" si="4"/>
        <v>29935</v>
      </c>
      <c r="AA16" s="386">
        <f t="shared" si="4"/>
        <v>78935</v>
      </c>
      <c r="AB16" s="386">
        <f t="shared" si="4"/>
        <v>30298.294999999998</v>
      </c>
      <c r="AC16" s="386">
        <f t="shared" si="4"/>
        <v>0</v>
      </c>
      <c r="AD16" s="386">
        <f t="shared" si="4"/>
        <v>0</v>
      </c>
      <c r="AE16" s="386">
        <f t="shared" si="4"/>
        <v>30298.294999999998</v>
      </c>
      <c r="AF16" s="386">
        <f t="shared" si="4"/>
        <v>30298.294999999998</v>
      </c>
      <c r="AG16" s="386">
        <f t="shared" ref="AG16" si="5">+AG17</f>
        <v>0</v>
      </c>
      <c r="AH16" s="386"/>
      <c r="AI16" s="383"/>
      <c r="AJ16" s="383"/>
      <c r="AK16" s="592"/>
    </row>
    <row r="17" spans="1:36" s="534" customFormat="1" ht="49.5" customHeight="1">
      <c r="A17" s="590">
        <v>1</v>
      </c>
      <c r="B17" s="528" t="s">
        <v>329</v>
      </c>
      <c r="C17" s="529" t="s">
        <v>333</v>
      </c>
      <c r="D17" s="370" t="s">
        <v>426</v>
      </c>
      <c r="E17" s="573" t="s">
        <v>428</v>
      </c>
      <c r="F17" s="371" t="s">
        <v>425</v>
      </c>
      <c r="G17" s="530" t="s">
        <v>330</v>
      </c>
      <c r="H17" s="530" t="s">
        <v>331</v>
      </c>
      <c r="I17" s="531" t="s">
        <v>332</v>
      </c>
      <c r="J17" s="532">
        <v>140000</v>
      </c>
      <c r="K17" s="533"/>
      <c r="L17" s="533">
        <v>140000</v>
      </c>
      <c r="M17" s="533">
        <v>126000</v>
      </c>
      <c r="N17" s="533"/>
      <c r="O17" s="533">
        <f>SUM(P17:R17)</f>
        <v>126000</v>
      </c>
      <c r="P17" s="533"/>
      <c r="Q17" s="533"/>
      <c r="R17" s="533">
        <v>126000</v>
      </c>
      <c r="S17" s="571"/>
      <c r="T17" s="533">
        <f>28000+9990+2254+1634</f>
        <v>41878</v>
      </c>
      <c r="U17" s="533">
        <f>1099.5+980</f>
        <v>2079.5</v>
      </c>
      <c r="V17" s="533">
        <f>9990+28000+2254+1634-1</f>
        <v>41877</v>
      </c>
      <c r="W17" s="533">
        <f>2000+X17</f>
        <v>6080</v>
      </c>
      <c r="X17" s="533">
        <f>3100+980</f>
        <v>4080</v>
      </c>
      <c r="Y17" s="533">
        <f>20000+9990</f>
        <v>29990</v>
      </c>
      <c r="Z17" s="533">
        <f>78935-49000</f>
        <v>29935</v>
      </c>
      <c r="AA17" s="533">
        <f>+Z17+49000</f>
        <v>78935</v>
      </c>
      <c r="AB17" s="533">
        <f>SUM(AC17:AE17)</f>
        <v>30298.294999999998</v>
      </c>
      <c r="AC17" s="533"/>
      <c r="AD17" s="533"/>
      <c r="AE17" s="533">
        <f>+O17-AA17-AA14-AE14</f>
        <v>30298.294999999998</v>
      </c>
      <c r="AF17" s="533">
        <f>+AE17</f>
        <v>30298.294999999998</v>
      </c>
      <c r="AG17" s="533"/>
      <c r="AH17" s="533"/>
      <c r="AI17" s="527" t="s">
        <v>380</v>
      </c>
      <c r="AJ17" s="527" t="s">
        <v>449</v>
      </c>
    </row>
    <row r="18" spans="1:36" s="491" customFormat="1" ht="19.5" customHeight="1">
      <c r="A18" s="475"/>
      <c r="B18" s="476"/>
      <c r="C18" s="477"/>
      <c r="D18" s="477"/>
      <c r="E18" s="477"/>
      <c r="F18" s="477"/>
      <c r="G18" s="477"/>
      <c r="H18" s="478"/>
      <c r="I18" s="479"/>
      <c r="J18" s="480"/>
      <c r="K18" s="480"/>
      <c r="L18" s="480"/>
      <c r="M18" s="480"/>
      <c r="N18" s="480"/>
      <c r="O18" s="480"/>
      <c r="P18" s="480"/>
      <c r="Q18" s="480"/>
      <c r="R18" s="480"/>
      <c r="S18" s="572"/>
      <c r="T18" s="480"/>
      <c r="U18" s="480"/>
      <c r="V18" s="480"/>
      <c r="W18" s="480"/>
      <c r="X18" s="480"/>
      <c r="Y18" s="480"/>
      <c r="Z18" s="480"/>
      <c r="AA18" s="480"/>
      <c r="AB18" s="480"/>
      <c r="AC18" s="480"/>
      <c r="AD18" s="480"/>
      <c r="AE18" s="480"/>
      <c r="AF18" s="480"/>
      <c r="AG18" s="480"/>
      <c r="AH18" s="480"/>
      <c r="AI18" s="477"/>
      <c r="AJ18" s="492"/>
    </row>
    <row r="19" spans="1:36" s="483" customFormat="1">
      <c r="A19" s="488"/>
      <c r="B19" s="67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488"/>
    </row>
    <row r="20" spans="1:36" s="483" customFormat="1">
      <c r="A20" s="488"/>
      <c r="B20" s="488"/>
      <c r="C20" s="589"/>
      <c r="D20" s="589"/>
      <c r="E20" s="589"/>
      <c r="F20" s="589"/>
      <c r="G20" s="589"/>
      <c r="H20" s="589"/>
      <c r="I20" s="589"/>
      <c r="J20" s="589"/>
      <c r="K20" s="589"/>
      <c r="L20" s="589"/>
      <c r="M20" s="589"/>
      <c r="N20" s="589"/>
      <c r="O20" s="589"/>
      <c r="P20" s="589"/>
      <c r="Q20" s="589"/>
      <c r="R20" s="589"/>
      <c r="S20" s="395"/>
      <c r="T20" s="589"/>
      <c r="U20" s="589"/>
      <c r="V20" s="589"/>
      <c r="W20" s="589"/>
      <c r="X20" s="589"/>
      <c r="Y20" s="589"/>
      <c r="Z20" s="589"/>
      <c r="AA20" s="589"/>
      <c r="AB20" s="589"/>
      <c r="AC20" s="589"/>
      <c r="AD20" s="589"/>
      <c r="AE20" s="589"/>
      <c r="AF20" s="589"/>
      <c r="AG20" s="589"/>
      <c r="AH20" s="589"/>
      <c r="AI20" s="488"/>
      <c r="AJ20" s="488"/>
    </row>
    <row r="21" spans="1:36" s="483" customFormat="1">
      <c r="A21" s="488"/>
      <c r="B21" s="488"/>
      <c r="S21" s="570"/>
      <c r="AI21" s="488"/>
      <c r="AJ21" s="488"/>
    </row>
    <row r="22" spans="1:36" s="483" customFormat="1">
      <c r="A22" s="488"/>
      <c r="B22" s="488"/>
      <c r="S22" s="570"/>
      <c r="AI22" s="488"/>
      <c r="AJ22" s="488"/>
    </row>
    <row r="23" spans="1:36" s="483" customFormat="1">
      <c r="A23" s="488"/>
      <c r="B23" s="488"/>
      <c r="S23" s="570"/>
      <c r="AI23" s="488"/>
      <c r="AJ23" s="488"/>
    </row>
    <row r="24" spans="1:36" s="483" customFormat="1">
      <c r="A24" s="488"/>
      <c r="B24" s="488"/>
      <c r="S24" s="570"/>
      <c r="AI24" s="488"/>
      <c r="AJ24" s="488"/>
    </row>
    <row r="25" spans="1:36" s="483" customFormat="1">
      <c r="A25" s="488"/>
      <c r="B25" s="488"/>
      <c r="S25" s="570"/>
      <c r="AI25" s="488"/>
      <c r="AJ25" s="488"/>
    </row>
    <row r="26" spans="1:36" s="483" customFormat="1">
      <c r="A26" s="488"/>
      <c r="B26" s="488"/>
      <c r="S26" s="570"/>
      <c r="AI26" s="488"/>
      <c r="AJ26" s="488"/>
    </row>
    <row r="27" spans="1:36" s="483" customFormat="1">
      <c r="A27" s="488"/>
      <c r="B27" s="488"/>
      <c r="S27" s="570"/>
      <c r="AI27" s="488"/>
      <c r="AJ27" s="488"/>
    </row>
    <row r="28" spans="1:36" s="483" customFormat="1">
      <c r="A28" s="488"/>
      <c r="B28" s="488"/>
      <c r="S28" s="570"/>
      <c r="AI28" s="488"/>
      <c r="AJ28" s="488"/>
    </row>
    <row r="29" spans="1:36" s="483" customFormat="1">
      <c r="A29" s="488"/>
      <c r="B29" s="488"/>
      <c r="S29" s="570"/>
      <c r="AI29" s="488"/>
      <c r="AJ29" s="488"/>
    </row>
    <row r="30" spans="1:36" s="483" customFormat="1">
      <c r="A30" s="488"/>
      <c r="B30" s="488"/>
      <c r="S30" s="570"/>
      <c r="AI30" s="488"/>
      <c r="AJ30" s="488"/>
    </row>
    <row r="31" spans="1:36" s="483" customFormat="1">
      <c r="A31" s="488"/>
      <c r="B31" s="488"/>
      <c r="S31" s="570"/>
      <c r="AI31" s="488"/>
      <c r="AJ31" s="488"/>
    </row>
    <row r="32" spans="1:36" s="483" customFormat="1">
      <c r="A32" s="488"/>
      <c r="B32" s="488"/>
      <c r="S32" s="570"/>
      <c r="AI32" s="488"/>
      <c r="AJ32" s="488"/>
    </row>
    <row r="33" spans="1:36" s="483" customFormat="1">
      <c r="A33" s="488"/>
      <c r="B33" s="488"/>
      <c r="S33" s="570"/>
      <c r="AI33" s="488"/>
      <c r="AJ33" s="488"/>
    </row>
    <row r="34" spans="1:36" s="483" customFormat="1">
      <c r="A34" s="488"/>
      <c r="B34" s="488"/>
      <c r="S34" s="570"/>
      <c r="AI34" s="488"/>
      <c r="AJ34" s="488"/>
    </row>
    <row r="35" spans="1:36" s="483" customFormat="1">
      <c r="A35" s="488"/>
      <c r="B35" s="488"/>
      <c r="S35" s="570"/>
      <c r="AI35" s="488"/>
      <c r="AJ35" s="488"/>
    </row>
    <row r="36" spans="1:36" s="483" customFormat="1">
      <c r="A36" s="488"/>
      <c r="B36" s="488"/>
      <c r="S36" s="570"/>
      <c r="AI36" s="488"/>
      <c r="AJ36" s="488"/>
    </row>
    <row r="37" spans="1:36" s="483" customFormat="1">
      <c r="A37" s="488"/>
      <c r="B37" s="488"/>
      <c r="S37" s="570"/>
      <c r="AI37" s="488"/>
      <c r="AJ37" s="488"/>
    </row>
    <row r="38" spans="1:36" s="483" customFormat="1">
      <c r="A38" s="488"/>
      <c r="B38" s="488"/>
      <c r="S38" s="570"/>
      <c r="AI38" s="488"/>
      <c r="AJ38" s="488"/>
    </row>
    <row r="39" spans="1:36" s="483" customFormat="1">
      <c r="A39" s="488"/>
      <c r="B39" s="488"/>
      <c r="S39" s="570"/>
      <c r="AI39" s="488"/>
      <c r="AJ39" s="488"/>
    </row>
    <row r="40" spans="1:36" s="483" customFormat="1">
      <c r="A40" s="488"/>
      <c r="B40" s="488"/>
      <c r="S40" s="570"/>
      <c r="AI40" s="488"/>
      <c r="AJ40" s="488"/>
    </row>
    <row r="41" spans="1:36" s="483" customFormat="1">
      <c r="A41" s="488"/>
      <c r="B41" s="488"/>
      <c r="S41" s="570"/>
      <c r="AI41" s="488"/>
      <c r="AJ41" s="488"/>
    </row>
    <row r="42" spans="1:36" s="483" customFormat="1">
      <c r="A42" s="488"/>
      <c r="B42" s="488"/>
      <c r="S42" s="570"/>
      <c r="AI42" s="488"/>
      <c r="AJ42" s="488"/>
    </row>
    <row r="43" spans="1:36" s="483" customFormat="1">
      <c r="A43" s="488"/>
      <c r="B43" s="488"/>
      <c r="S43" s="570"/>
      <c r="AI43" s="488"/>
      <c r="AJ43" s="488"/>
    </row>
    <row r="44" spans="1:36" s="483" customFormat="1">
      <c r="A44" s="488"/>
      <c r="B44" s="488"/>
      <c r="S44" s="570"/>
      <c r="AI44" s="488"/>
      <c r="AJ44" s="488"/>
    </row>
    <row r="45" spans="1:36" s="483" customFormat="1">
      <c r="A45" s="488"/>
      <c r="B45" s="488"/>
      <c r="S45" s="570"/>
      <c r="AI45" s="488"/>
      <c r="AJ45" s="488"/>
    </row>
    <row r="46" spans="1:36" s="483" customFormat="1">
      <c r="A46" s="488"/>
      <c r="B46" s="488"/>
      <c r="S46" s="570"/>
      <c r="AI46" s="488"/>
      <c r="AJ46" s="488"/>
    </row>
    <row r="47" spans="1:36" s="483" customFormat="1">
      <c r="A47" s="488"/>
      <c r="B47" s="488"/>
      <c r="S47" s="570"/>
      <c r="AI47" s="488"/>
      <c r="AJ47" s="488"/>
    </row>
    <row r="48" spans="1:36" s="483" customFormat="1">
      <c r="A48" s="488"/>
      <c r="B48" s="488"/>
      <c r="S48" s="570"/>
      <c r="AI48" s="488"/>
      <c r="AJ48" s="488"/>
    </row>
    <row r="49" spans="1:36" s="483" customFormat="1">
      <c r="A49" s="488"/>
      <c r="B49" s="488"/>
      <c r="S49" s="570"/>
      <c r="AI49" s="488"/>
      <c r="AJ49" s="488"/>
    </row>
    <row r="50" spans="1:36" s="483" customFormat="1">
      <c r="A50" s="488"/>
      <c r="B50" s="488"/>
      <c r="S50" s="570"/>
      <c r="AI50" s="488"/>
      <c r="AJ50" s="488"/>
    </row>
    <row r="51" spans="1:36" s="483" customFormat="1">
      <c r="A51" s="488"/>
      <c r="B51" s="488"/>
      <c r="S51" s="570"/>
      <c r="AI51" s="488"/>
      <c r="AJ51" s="488"/>
    </row>
    <row r="52" spans="1:36" s="483" customFormat="1">
      <c r="A52" s="488"/>
      <c r="B52" s="488"/>
      <c r="S52" s="570"/>
      <c r="AI52" s="488"/>
      <c r="AJ52" s="488"/>
    </row>
    <row r="53" spans="1:36" s="483" customFormat="1">
      <c r="A53" s="488"/>
      <c r="B53" s="488"/>
      <c r="S53" s="570"/>
      <c r="AI53" s="488"/>
      <c r="AJ53" s="488"/>
    </row>
    <row r="54" spans="1:36" s="483" customFormat="1">
      <c r="A54" s="488"/>
      <c r="B54" s="488"/>
      <c r="S54" s="570"/>
      <c r="AI54" s="488"/>
      <c r="AJ54" s="488"/>
    </row>
    <row r="55" spans="1:36" s="483" customFormat="1">
      <c r="A55" s="488"/>
      <c r="B55" s="488"/>
      <c r="S55" s="570"/>
      <c r="AI55" s="488"/>
      <c r="AJ55" s="488"/>
    </row>
    <row r="56" spans="1:36" s="483" customFormat="1">
      <c r="A56" s="488"/>
      <c r="B56" s="488"/>
      <c r="S56" s="570"/>
      <c r="AI56" s="488"/>
      <c r="AJ56" s="488"/>
    </row>
    <row r="57" spans="1:36" s="483" customFormat="1">
      <c r="A57" s="488"/>
      <c r="B57" s="488"/>
      <c r="S57" s="570"/>
      <c r="AI57" s="488"/>
      <c r="AJ57" s="488"/>
    </row>
    <row r="58" spans="1:36" s="483" customFormat="1">
      <c r="A58" s="488"/>
      <c r="B58" s="488"/>
      <c r="S58" s="570"/>
      <c r="AI58" s="488"/>
      <c r="AJ58" s="488"/>
    </row>
    <row r="59" spans="1:36" s="483" customFormat="1">
      <c r="A59" s="488"/>
      <c r="B59" s="488"/>
      <c r="S59" s="570"/>
      <c r="AI59" s="488"/>
      <c r="AJ59" s="488"/>
    </row>
    <row r="60" spans="1:36" s="483" customFormat="1">
      <c r="A60" s="488"/>
      <c r="B60" s="488"/>
      <c r="S60" s="570"/>
      <c r="AI60" s="488"/>
      <c r="AJ60" s="488"/>
    </row>
    <row r="61" spans="1:36" s="483" customFormat="1">
      <c r="A61" s="488"/>
      <c r="B61" s="488"/>
      <c r="S61" s="570"/>
      <c r="AI61" s="488"/>
      <c r="AJ61" s="488"/>
    </row>
    <row r="62" spans="1:36" s="483" customFormat="1">
      <c r="A62" s="488"/>
      <c r="B62" s="488"/>
      <c r="S62" s="570"/>
      <c r="AI62" s="488"/>
      <c r="AJ62" s="488"/>
    </row>
    <row r="63" spans="1:36" s="483" customFormat="1">
      <c r="A63" s="488"/>
      <c r="B63" s="488"/>
      <c r="S63" s="570"/>
      <c r="AI63" s="488"/>
      <c r="AJ63" s="488"/>
    </row>
    <row r="64" spans="1:36" s="483" customFormat="1">
      <c r="A64" s="488"/>
      <c r="B64" s="488"/>
      <c r="S64" s="570"/>
      <c r="AI64" s="488"/>
      <c r="AJ64" s="488"/>
    </row>
    <row r="65" spans="1:36" s="483" customFormat="1">
      <c r="A65" s="488"/>
      <c r="B65" s="488"/>
      <c r="S65" s="570"/>
      <c r="AI65" s="488"/>
      <c r="AJ65" s="488"/>
    </row>
    <row r="66" spans="1:36" s="483" customFormat="1">
      <c r="A66" s="488"/>
      <c r="B66" s="488"/>
      <c r="S66" s="570"/>
      <c r="AI66" s="488"/>
      <c r="AJ66" s="488"/>
    </row>
    <row r="67" spans="1:36" s="483" customFormat="1">
      <c r="A67" s="488"/>
      <c r="B67" s="488"/>
      <c r="S67" s="570"/>
      <c r="AI67" s="488"/>
      <c r="AJ67" s="488"/>
    </row>
    <row r="68" spans="1:36" s="483" customFormat="1">
      <c r="A68" s="488"/>
      <c r="B68" s="488"/>
      <c r="S68" s="570"/>
      <c r="AI68" s="488"/>
      <c r="AJ68" s="488"/>
    </row>
    <row r="69" spans="1:36" s="483" customFormat="1">
      <c r="A69" s="488"/>
      <c r="B69" s="488"/>
      <c r="S69" s="570"/>
      <c r="AI69" s="488"/>
      <c r="AJ69" s="488"/>
    </row>
    <row r="70" spans="1:36" s="483" customFormat="1">
      <c r="A70" s="488"/>
      <c r="B70" s="488"/>
      <c r="S70" s="570"/>
      <c r="AI70" s="488"/>
      <c r="AJ70" s="488"/>
    </row>
    <row r="71" spans="1:36" s="483" customFormat="1">
      <c r="A71" s="488"/>
      <c r="B71" s="488"/>
      <c r="S71" s="570"/>
      <c r="AI71" s="488"/>
      <c r="AJ71" s="488"/>
    </row>
    <row r="72" spans="1:36" s="483" customFormat="1">
      <c r="A72" s="488"/>
      <c r="B72" s="488"/>
      <c r="S72" s="570"/>
      <c r="AI72" s="488"/>
      <c r="AJ72" s="488"/>
    </row>
    <row r="73" spans="1:36" s="483" customFormat="1">
      <c r="A73" s="488"/>
      <c r="B73" s="488"/>
      <c r="S73" s="570"/>
      <c r="AI73" s="488"/>
      <c r="AJ73" s="488"/>
    </row>
    <row r="74" spans="1:36" s="483" customFormat="1">
      <c r="A74" s="488"/>
      <c r="B74" s="488"/>
      <c r="S74" s="570"/>
      <c r="AI74" s="488"/>
      <c r="AJ74" s="488"/>
    </row>
    <row r="75" spans="1:36" s="483" customFormat="1">
      <c r="A75" s="488"/>
      <c r="B75" s="488"/>
      <c r="S75" s="570"/>
      <c r="AI75" s="488"/>
      <c r="AJ75" s="488"/>
    </row>
    <row r="76" spans="1:36" s="483" customFormat="1">
      <c r="A76" s="488"/>
      <c r="B76" s="488"/>
      <c r="S76" s="570"/>
      <c r="AI76" s="488"/>
      <c r="AJ76" s="488"/>
    </row>
    <row r="77" spans="1:36" s="483" customFormat="1">
      <c r="A77" s="488"/>
      <c r="B77" s="488"/>
      <c r="S77" s="570"/>
      <c r="AI77" s="488"/>
      <c r="AJ77" s="488"/>
    </row>
    <row r="78" spans="1:36" s="483" customFormat="1">
      <c r="A78" s="488"/>
      <c r="B78" s="488"/>
      <c r="S78" s="570"/>
      <c r="AI78" s="488"/>
      <c r="AJ78" s="488"/>
    </row>
    <row r="79" spans="1:36" s="483" customFormat="1">
      <c r="A79" s="488"/>
      <c r="B79" s="488"/>
      <c r="S79" s="570"/>
      <c r="AI79" s="488"/>
      <c r="AJ79" s="488"/>
    </row>
    <row r="80" spans="1:36" s="483" customFormat="1">
      <c r="A80" s="488"/>
      <c r="B80" s="488"/>
      <c r="S80" s="570"/>
      <c r="AI80" s="488"/>
      <c r="AJ80" s="488"/>
    </row>
    <row r="81" spans="1:36" s="483" customFormat="1">
      <c r="A81" s="488"/>
      <c r="B81" s="488"/>
      <c r="S81" s="570"/>
      <c r="AI81" s="488"/>
      <c r="AJ81" s="488"/>
    </row>
    <row r="82" spans="1:36" s="483" customFormat="1">
      <c r="A82" s="488"/>
      <c r="B82" s="488"/>
      <c r="S82" s="570"/>
      <c r="AI82" s="488"/>
      <c r="AJ82" s="488"/>
    </row>
    <row r="83" spans="1:36" s="483" customFormat="1">
      <c r="A83" s="488"/>
      <c r="B83" s="488"/>
      <c r="S83" s="570"/>
      <c r="AI83" s="488"/>
      <c r="AJ83" s="488"/>
    </row>
    <row r="84" spans="1:36" s="483" customFormat="1">
      <c r="A84" s="488"/>
      <c r="B84" s="488"/>
      <c r="S84" s="570"/>
      <c r="AI84" s="488"/>
      <c r="AJ84" s="488"/>
    </row>
    <row r="85" spans="1:36" s="483" customFormat="1">
      <c r="A85" s="488"/>
      <c r="B85" s="488"/>
      <c r="S85" s="570"/>
      <c r="AI85" s="488"/>
      <c r="AJ85" s="488"/>
    </row>
    <row r="86" spans="1:36" s="483" customFormat="1">
      <c r="A86" s="488"/>
      <c r="B86" s="488"/>
      <c r="S86" s="570"/>
      <c r="AI86" s="488"/>
      <c r="AJ86" s="488"/>
    </row>
    <row r="87" spans="1:36" s="483" customFormat="1">
      <c r="A87" s="488"/>
      <c r="B87" s="488"/>
      <c r="S87" s="570"/>
      <c r="AI87" s="488"/>
      <c r="AJ87" s="488"/>
    </row>
    <row r="88" spans="1:36" s="483" customFormat="1">
      <c r="A88" s="488"/>
      <c r="B88" s="488"/>
      <c r="S88" s="570"/>
      <c r="AI88" s="488"/>
      <c r="AJ88" s="488"/>
    </row>
    <row r="89" spans="1:36" s="483" customFormat="1">
      <c r="A89" s="488"/>
      <c r="B89" s="488"/>
      <c r="S89" s="570"/>
      <c r="AI89" s="488"/>
      <c r="AJ89" s="488"/>
    </row>
    <row r="90" spans="1:36" s="483" customFormat="1">
      <c r="A90" s="488"/>
      <c r="B90" s="488"/>
      <c r="S90" s="570"/>
      <c r="AI90" s="488"/>
      <c r="AJ90" s="488"/>
    </row>
    <row r="91" spans="1:36" s="483" customFormat="1">
      <c r="A91" s="488"/>
      <c r="B91" s="488"/>
      <c r="S91" s="570"/>
      <c r="AI91" s="488"/>
      <c r="AJ91" s="488"/>
    </row>
    <row r="92" spans="1:36" s="483" customFormat="1">
      <c r="A92" s="488"/>
      <c r="B92" s="488"/>
      <c r="S92" s="570"/>
      <c r="AI92" s="488"/>
      <c r="AJ92" s="488"/>
    </row>
    <row r="93" spans="1:36" s="483" customFormat="1">
      <c r="A93" s="488"/>
      <c r="B93" s="488"/>
      <c r="S93" s="570"/>
      <c r="AI93" s="488"/>
      <c r="AJ93" s="488"/>
    </row>
    <row r="94" spans="1:36" s="483" customFormat="1">
      <c r="A94" s="488"/>
      <c r="B94" s="488"/>
      <c r="S94" s="570"/>
      <c r="AI94" s="488"/>
      <c r="AJ94" s="488"/>
    </row>
    <row r="95" spans="1:36" s="483" customFormat="1">
      <c r="A95" s="488"/>
      <c r="B95" s="488"/>
      <c r="S95" s="570"/>
      <c r="AI95" s="488"/>
      <c r="AJ95" s="488"/>
    </row>
    <row r="96" spans="1:36" s="483" customFormat="1">
      <c r="A96" s="488"/>
      <c r="B96" s="488"/>
      <c r="S96" s="570"/>
      <c r="AI96" s="488"/>
      <c r="AJ96" s="488"/>
    </row>
    <row r="97" spans="1:36" s="483" customFormat="1">
      <c r="A97" s="488"/>
      <c r="B97" s="488"/>
      <c r="S97" s="570"/>
      <c r="AI97" s="488"/>
      <c r="AJ97" s="488"/>
    </row>
    <row r="98" spans="1:36" s="483" customFormat="1">
      <c r="A98" s="488"/>
      <c r="B98" s="488"/>
      <c r="S98" s="570"/>
      <c r="AI98" s="488"/>
      <c r="AJ98" s="488"/>
    </row>
    <row r="99" spans="1:36" s="483" customFormat="1">
      <c r="A99" s="488"/>
      <c r="B99" s="488"/>
      <c r="S99" s="570"/>
      <c r="AI99" s="488"/>
      <c r="AJ99" s="488"/>
    </row>
    <row r="100" spans="1:36" s="483" customFormat="1">
      <c r="A100" s="488"/>
      <c r="B100" s="488"/>
      <c r="S100" s="570"/>
      <c r="AI100" s="488"/>
      <c r="AJ100" s="488"/>
    </row>
    <row r="101" spans="1:36" s="483" customFormat="1">
      <c r="A101" s="488"/>
      <c r="B101" s="488"/>
      <c r="S101" s="570"/>
      <c r="AI101" s="488"/>
      <c r="AJ101" s="488"/>
    </row>
    <row r="102" spans="1:36" s="483" customFormat="1">
      <c r="A102" s="488"/>
      <c r="B102" s="488"/>
      <c r="S102" s="570"/>
      <c r="AI102" s="488"/>
      <c r="AJ102" s="488"/>
    </row>
    <row r="103" spans="1:36" s="483" customFormat="1">
      <c r="A103" s="488"/>
      <c r="B103" s="488"/>
      <c r="S103" s="570"/>
      <c r="AI103" s="488"/>
      <c r="AJ103" s="488"/>
    </row>
    <row r="104" spans="1:36" s="483" customFormat="1">
      <c r="A104" s="488"/>
      <c r="B104" s="488"/>
      <c r="S104" s="570"/>
      <c r="AI104" s="488"/>
      <c r="AJ104" s="488"/>
    </row>
    <row r="105" spans="1:36" s="483" customFormat="1">
      <c r="A105" s="488"/>
      <c r="B105" s="488"/>
      <c r="S105" s="570"/>
      <c r="AI105" s="488"/>
      <c r="AJ105" s="488"/>
    </row>
    <row r="106" spans="1:36" s="483" customFormat="1">
      <c r="A106" s="488"/>
      <c r="B106" s="488"/>
      <c r="S106" s="570"/>
      <c r="AI106" s="488"/>
      <c r="AJ106" s="488"/>
    </row>
    <row r="107" spans="1:36" s="483" customFormat="1">
      <c r="A107" s="488"/>
      <c r="B107" s="488"/>
      <c r="S107" s="570"/>
      <c r="AI107" s="488"/>
      <c r="AJ107" s="488"/>
    </row>
    <row r="108" spans="1:36" s="483" customFormat="1">
      <c r="A108" s="488"/>
      <c r="B108" s="488"/>
      <c r="S108" s="570"/>
      <c r="AI108" s="488"/>
      <c r="AJ108" s="488"/>
    </row>
    <row r="109" spans="1:36" s="483" customFormat="1">
      <c r="A109" s="488"/>
      <c r="B109" s="488"/>
      <c r="S109" s="570"/>
      <c r="AI109" s="488"/>
      <c r="AJ109" s="488"/>
    </row>
    <row r="110" spans="1:36" s="483" customFormat="1">
      <c r="A110" s="488"/>
      <c r="B110" s="488"/>
      <c r="S110" s="570"/>
      <c r="AI110" s="488"/>
      <c r="AJ110" s="488"/>
    </row>
    <row r="111" spans="1:36" s="483" customFormat="1">
      <c r="A111" s="488"/>
      <c r="B111" s="488"/>
      <c r="S111" s="570"/>
      <c r="AI111" s="488"/>
      <c r="AJ111" s="488"/>
    </row>
    <row r="112" spans="1:36" s="483" customFormat="1">
      <c r="A112" s="488"/>
      <c r="B112" s="488"/>
      <c r="S112" s="570"/>
      <c r="AI112" s="488"/>
      <c r="AJ112" s="488"/>
    </row>
    <row r="113" spans="1:36" s="483" customFormat="1">
      <c r="A113" s="488"/>
      <c r="B113" s="488"/>
      <c r="S113" s="570"/>
      <c r="AI113" s="488"/>
      <c r="AJ113" s="488"/>
    </row>
    <row r="114" spans="1:36" s="483" customFormat="1">
      <c r="A114" s="488"/>
      <c r="B114" s="488"/>
      <c r="S114" s="570"/>
      <c r="AI114" s="488"/>
      <c r="AJ114" s="488"/>
    </row>
    <row r="115" spans="1:36" s="483" customFormat="1">
      <c r="A115" s="488"/>
      <c r="B115" s="488"/>
      <c r="S115" s="570"/>
      <c r="AI115" s="488"/>
      <c r="AJ115" s="488"/>
    </row>
    <row r="116" spans="1:36" s="483" customFormat="1">
      <c r="A116" s="488"/>
      <c r="B116" s="488"/>
      <c r="S116" s="570"/>
      <c r="AI116" s="488"/>
      <c r="AJ116" s="488"/>
    </row>
    <row r="117" spans="1:36" s="483" customFormat="1">
      <c r="A117" s="488"/>
      <c r="B117" s="488"/>
      <c r="S117" s="570"/>
      <c r="AI117" s="488"/>
      <c r="AJ117" s="488"/>
    </row>
    <row r="118" spans="1:36" s="483" customFormat="1">
      <c r="A118" s="488"/>
      <c r="B118" s="488"/>
      <c r="S118" s="570"/>
      <c r="AI118" s="488"/>
      <c r="AJ118" s="488"/>
    </row>
    <row r="119" spans="1:36" s="483" customFormat="1">
      <c r="A119" s="488"/>
      <c r="B119" s="488"/>
      <c r="S119" s="570"/>
      <c r="AI119" s="488"/>
      <c r="AJ119" s="488"/>
    </row>
    <row r="120" spans="1:36" s="483" customFormat="1">
      <c r="A120" s="488"/>
      <c r="B120" s="488"/>
      <c r="S120" s="570"/>
      <c r="AI120" s="488"/>
      <c r="AJ120" s="488"/>
    </row>
    <row r="121" spans="1:36" s="483" customFormat="1">
      <c r="A121" s="488"/>
      <c r="B121" s="488"/>
      <c r="S121" s="570"/>
      <c r="AI121" s="488"/>
      <c r="AJ121" s="488"/>
    </row>
    <row r="122" spans="1:36" s="483" customFormat="1">
      <c r="A122" s="488"/>
      <c r="B122" s="488"/>
      <c r="S122" s="570"/>
      <c r="AI122" s="488"/>
      <c r="AJ122" s="488"/>
    </row>
    <row r="123" spans="1:36" s="483" customFormat="1">
      <c r="A123" s="488"/>
      <c r="B123" s="488"/>
      <c r="S123" s="570"/>
      <c r="AI123" s="488"/>
      <c r="AJ123" s="488"/>
    </row>
    <row r="124" spans="1:36" s="483" customFormat="1">
      <c r="A124" s="488"/>
      <c r="B124" s="488"/>
      <c r="S124" s="570"/>
      <c r="AI124" s="488"/>
      <c r="AJ124" s="488"/>
    </row>
    <row r="125" spans="1:36" s="483" customFormat="1">
      <c r="A125" s="488"/>
      <c r="B125" s="488"/>
      <c r="S125" s="570"/>
      <c r="AI125" s="488"/>
      <c r="AJ125" s="488"/>
    </row>
    <row r="126" spans="1:36" s="483" customFormat="1">
      <c r="A126" s="488"/>
      <c r="B126" s="488"/>
      <c r="S126" s="570"/>
      <c r="AI126" s="488"/>
      <c r="AJ126" s="488"/>
    </row>
    <row r="127" spans="1:36" s="483" customFormat="1">
      <c r="A127" s="488"/>
      <c r="B127" s="488"/>
      <c r="S127" s="570"/>
      <c r="AI127" s="488"/>
      <c r="AJ127" s="488"/>
    </row>
    <row r="128" spans="1:36" s="483" customFormat="1">
      <c r="A128" s="488"/>
      <c r="B128" s="488"/>
      <c r="S128" s="570"/>
      <c r="AI128" s="488"/>
      <c r="AJ128" s="488"/>
    </row>
    <row r="129" spans="1:36" s="483" customFormat="1">
      <c r="A129" s="488"/>
      <c r="B129" s="488"/>
      <c r="S129" s="570"/>
      <c r="AI129" s="488"/>
      <c r="AJ129" s="488"/>
    </row>
    <row r="130" spans="1:36" s="483" customFormat="1">
      <c r="A130" s="488"/>
      <c r="B130" s="488"/>
      <c r="S130" s="570"/>
      <c r="AI130" s="488"/>
      <c r="AJ130" s="488"/>
    </row>
    <row r="131" spans="1:36" s="483" customFormat="1">
      <c r="A131" s="488"/>
      <c r="B131" s="488"/>
      <c r="S131" s="570"/>
      <c r="AI131" s="488"/>
      <c r="AJ131" s="488"/>
    </row>
    <row r="132" spans="1:36" s="483" customFormat="1">
      <c r="A132" s="488"/>
      <c r="B132" s="488"/>
      <c r="S132" s="570"/>
      <c r="AI132" s="488"/>
      <c r="AJ132" s="488"/>
    </row>
    <row r="133" spans="1:36" s="483" customFormat="1">
      <c r="A133" s="488"/>
      <c r="B133" s="488"/>
      <c r="S133" s="570"/>
      <c r="AI133" s="488"/>
      <c r="AJ133" s="488"/>
    </row>
    <row r="134" spans="1:36" s="483" customFormat="1">
      <c r="A134" s="488"/>
      <c r="B134" s="488"/>
      <c r="S134" s="570"/>
      <c r="AI134" s="488"/>
      <c r="AJ134" s="488"/>
    </row>
    <row r="135" spans="1:36" s="483" customFormat="1">
      <c r="A135" s="488"/>
      <c r="B135" s="366"/>
      <c r="S135" s="570"/>
      <c r="AI135" s="488"/>
      <c r="AJ135" s="488"/>
    </row>
  </sheetData>
  <mergeCells count="40">
    <mergeCell ref="W5:Y5"/>
    <mergeCell ref="J6:J8"/>
    <mergeCell ref="T6:T8"/>
    <mergeCell ref="S5:S8"/>
    <mergeCell ref="T5:V5"/>
    <mergeCell ref="U6:U8"/>
    <mergeCell ref="V6:V8"/>
    <mergeCell ref="O5:R8"/>
    <mergeCell ref="A1:AJ1"/>
    <mergeCell ref="A2:AJ2"/>
    <mergeCell ref="A3:AJ3"/>
    <mergeCell ref="AF4:AJ4"/>
    <mergeCell ref="A5:A8"/>
    <mergeCell ref="B5:B8"/>
    <mergeCell ref="C5:C8"/>
    <mergeCell ref="D5:D8"/>
    <mergeCell ref="E5:E8"/>
    <mergeCell ref="F5:F8"/>
    <mergeCell ref="AF5:AH5"/>
    <mergeCell ref="AI5:AI8"/>
    <mergeCell ref="AJ5:AJ8"/>
    <mergeCell ref="AA5:AA8"/>
    <mergeCell ref="Z5:Z8"/>
    <mergeCell ref="W6:W8"/>
    <mergeCell ref="B19:AI19"/>
    <mergeCell ref="AF6:AF8"/>
    <mergeCell ref="AG6:AH6"/>
    <mergeCell ref="X7:X8"/>
    <mergeCell ref="Y7:Y8"/>
    <mergeCell ref="AG7:AG8"/>
    <mergeCell ref="AH7:AH8"/>
    <mergeCell ref="X6:Y6"/>
    <mergeCell ref="G5:G8"/>
    <mergeCell ref="H5:H8"/>
    <mergeCell ref="I5:L5"/>
    <mergeCell ref="M5:M8"/>
    <mergeCell ref="N5:N8"/>
    <mergeCell ref="K6:L8"/>
    <mergeCell ref="AB5:AE8"/>
    <mergeCell ref="I6:I8"/>
  </mergeCells>
  <pageMargins left="0.39370078740157483" right="0.39370078740157483" top="0.39370078740157483" bottom="0.39370078740157483" header="0.31496062992125984" footer="0.31496062992125984"/>
  <pageSetup paperSize="9" scale="7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M22"/>
  <sheetViews>
    <sheetView topLeftCell="A4" zoomScale="85" zoomScaleNormal="85" workbookViewId="0">
      <selection activeCell="N15" sqref="N15"/>
    </sheetView>
  </sheetViews>
  <sheetFormatPr defaultRowHeight="15.75"/>
  <cols>
    <col min="1" max="1" width="3.85546875" style="92" customWidth="1"/>
    <col min="2" max="2" width="26.7109375" style="92" customWidth="1"/>
    <col min="3" max="3" width="5.28515625" style="92" customWidth="1"/>
    <col min="4" max="4" width="6.140625" style="92" customWidth="1"/>
    <col min="5" max="7" width="5.85546875" style="92" customWidth="1"/>
    <col min="8" max="8" width="6.42578125" style="92" customWidth="1"/>
    <col min="9" max="9" width="5.28515625" style="92" customWidth="1"/>
    <col min="10" max="10" width="6.140625" style="92" customWidth="1"/>
    <col min="11" max="11" width="5.28515625" style="92" customWidth="1"/>
    <col min="12" max="12" width="5.42578125" style="92" customWidth="1"/>
    <col min="13" max="16" width="6.28515625" style="92" customWidth="1"/>
    <col min="17" max="17" width="6.140625" style="92" customWidth="1"/>
    <col min="18" max="18" width="5.85546875" style="92" customWidth="1"/>
    <col min="19" max="19" width="6" style="92" customWidth="1"/>
    <col min="20" max="20" width="5.28515625" style="92" customWidth="1"/>
    <col min="21" max="21" width="5.42578125" style="92" customWidth="1"/>
    <col min="22" max="25" width="6.28515625" style="92" customWidth="1"/>
    <col min="26" max="26" width="6.140625" style="92" customWidth="1"/>
    <col min="27" max="27" width="5.85546875" style="92" customWidth="1"/>
    <col min="28" max="28" width="6" style="92" customWidth="1"/>
    <col min="29" max="29" width="5.28515625" style="92" customWidth="1"/>
    <col min="30" max="30" width="5.42578125" style="92" customWidth="1"/>
    <col min="31" max="34" width="6.28515625" style="92" customWidth="1"/>
    <col min="35" max="35" width="6.140625" style="92" customWidth="1"/>
    <col min="36" max="36" width="5.85546875" style="92" customWidth="1"/>
    <col min="37" max="37" width="6" style="92" customWidth="1"/>
    <col min="38" max="38" width="5.28515625" style="92" customWidth="1"/>
    <col min="39" max="39" width="5.5703125" style="92" customWidth="1"/>
    <col min="40" max="42" width="6.42578125" style="92" customWidth="1"/>
    <col min="43" max="43" width="6.28515625" style="92" customWidth="1"/>
    <col min="44" max="44" width="6" style="92" customWidth="1"/>
    <col min="45" max="45" width="5.5703125" style="92" customWidth="1"/>
    <col min="46" max="46" width="6.140625" style="92" customWidth="1"/>
    <col min="47" max="48" width="5.5703125" style="92" customWidth="1"/>
    <col min="49" max="49" width="5.85546875" style="92" customWidth="1"/>
    <col min="50" max="50" width="5.5703125" style="92" customWidth="1"/>
    <col min="51" max="51" width="5.7109375" style="92" customWidth="1"/>
    <col min="52" max="52" width="5.5703125" style="92" customWidth="1"/>
    <col min="53" max="53" width="6" style="92" customWidth="1"/>
    <col min="54" max="54" width="5.5703125" style="92" customWidth="1"/>
    <col min="55" max="55" width="6.140625" style="92" customWidth="1"/>
    <col min="56" max="57" width="5.5703125" style="92" customWidth="1"/>
    <col min="58" max="58" width="5.85546875" style="92" customWidth="1"/>
    <col min="59" max="59" width="5.5703125" style="92" customWidth="1"/>
    <col min="60" max="60" width="6.140625" style="92" customWidth="1"/>
    <col min="61" max="61" width="5.5703125" style="92" customWidth="1"/>
    <col min="62" max="62" width="6.140625" style="92" customWidth="1"/>
    <col min="63" max="63" width="5.5703125" style="92" customWidth="1"/>
    <col min="64" max="64" width="5.85546875" style="92" customWidth="1"/>
    <col min="65" max="65" width="5.5703125" style="92" customWidth="1"/>
    <col min="66" max="16384" width="9.140625" style="92"/>
  </cols>
  <sheetData>
    <row r="1" spans="1:65" s="76" customFormat="1" ht="19.149999999999999" customHeight="1">
      <c r="A1" s="705" t="s">
        <v>134</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row>
    <row r="2" spans="1:65" s="77" customFormat="1" ht="20.45" customHeight="1">
      <c r="A2" s="706" t="s">
        <v>114</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c r="BA2" s="706"/>
      <c r="BB2" s="706"/>
      <c r="BC2" s="706"/>
      <c r="BD2" s="706"/>
      <c r="BE2" s="706"/>
      <c r="BF2" s="706"/>
      <c r="BG2" s="706"/>
      <c r="BH2" s="706"/>
      <c r="BI2" s="706"/>
      <c r="BJ2" s="706"/>
      <c r="BK2" s="706"/>
      <c r="BL2" s="706"/>
      <c r="BM2" s="706"/>
    </row>
    <row r="3" spans="1:65" s="76" customFormat="1" ht="28.9" customHeight="1">
      <c r="A3" s="707" t="s">
        <v>98</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c r="BF3" s="707"/>
      <c r="BG3" s="707"/>
      <c r="BH3" s="707"/>
      <c r="BI3" s="707"/>
      <c r="BJ3" s="707"/>
      <c r="BK3" s="707"/>
      <c r="BL3" s="707"/>
      <c r="BM3" s="707"/>
    </row>
    <row r="4" spans="1:65" s="78" customFormat="1" ht="23.25" customHeight="1">
      <c r="A4" s="708" t="str">
        <f>'Bieu 01_NSTW'!A3:AG3</f>
        <v xml:space="preserve">(Kèm theo Quyết định số:           /QĐ-UBND ngày        tháng 12 năm 2023 của UBND thành phố Lai Châu) </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09"/>
      <c r="AV4" s="709"/>
      <c r="AW4" s="709"/>
      <c r="AX4" s="709"/>
      <c r="AY4" s="709"/>
      <c r="AZ4" s="709"/>
      <c r="BA4" s="709"/>
      <c r="BB4" s="709"/>
      <c r="BC4" s="709"/>
      <c r="BD4" s="709"/>
      <c r="BE4" s="709"/>
      <c r="BF4" s="709"/>
      <c r="BG4" s="709"/>
      <c r="BH4" s="709"/>
      <c r="BI4" s="709"/>
      <c r="BJ4" s="709"/>
      <c r="BK4" s="709"/>
      <c r="BL4" s="709"/>
      <c r="BM4" s="709"/>
    </row>
    <row r="5" spans="1:65" s="78" customFormat="1" ht="18.600000000000001" customHeight="1">
      <c r="A5" s="705" t="s">
        <v>21</v>
      </c>
      <c r="B5" s="705"/>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5"/>
      <c r="AZ5" s="705"/>
      <c r="BA5" s="705"/>
      <c r="BB5" s="705"/>
      <c r="BC5" s="705"/>
      <c r="BD5" s="705"/>
      <c r="BE5" s="705"/>
      <c r="BF5" s="705"/>
      <c r="BG5" s="705"/>
      <c r="BH5" s="705"/>
      <c r="BI5" s="705"/>
      <c r="BJ5" s="705"/>
      <c r="BK5" s="705"/>
      <c r="BL5" s="705"/>
      <c r="BM5" s="705"/>
    </row>
    <row r="6" spans="1:65" s="79" customFormat="1" ht="25.15" customHeight="1">
      <c r="A6" s="694" t="s">
        <v>0</v>
      </c>
      <c r="B6" s="694" t="s">
        <v>99</v>
      </c>
      <c r="C6" s="699" t="s">
        <v>100</v>
      </c>
      <c r="D6" s="701"/>
      <c r="E6" s="701"/>
      <c r="F6" s="701"/>
      <c r="G6" s="701"/>
      <c r="H6" s="701"/>
      <c r="I6" s="701"/>
      <c r="J6" s="701"/>
      <c r="K6" s="700"/>
      <c r="L6" s="693" t="s">
        <v>112</v>
      </c>
      <c r="M6" s="693"/>
      <c r="N6" s="693"/>
      <c r="O6" s="693"/>
      <c r="P6" s="693"/>
      <c r="Q6" s="693"/>
      <c r="R6" s="693"/>
      <c r="S6" s="693"/>
      <c r="T6" s="693"/>
      <c r="U6" s="693" t="s">
        <v>110</v>
      </c>
      <c r="V6" s="693"/>
      <c r="W6" s="693"/>
      <c r="X6" s="693"/>
      <c r="Y6" s="693"/>
      <c r="Z6" s="693"/>
      <c r="AA6" s="693"/>
      <c r="AB6" s="693"/>
      <c r="AC6" s="693"/>
      <c r="AD6" s="693" t="s">
        <v>111</v>
      </c>
      <c r="AE6" s="693"/>
      <c r="AF6" s="693"/>
      <c r="AG6" s="693"/>
      <c r="AH6" s="693"/>
      <c r="AI6" s="693"/>
      <c r="AJ6" s="693"/>
      <c r="AK6" s="693"/>
      <c r="AL6" s="693"/>
      <c r="AM6" s="693" t="s">
        <v>101</v>
      </c>
      <c r="AN6" s="693"/>
      <c r="AO6" s="693"/>
      <c r="AP6" s="693"/>
      <c r="AQ6" s="693"/>
      <c r="AR6" s="693"/>
      <c r="AS6" s="693"/>
      <c r="AT6" s="693"/>
      <c r="AU6" s="693"/>
      <c r="AV6" s="699" t="s">
        <v>97</v>
      </c>
      <c r="AW6" s="701"/>
      <c r="AX6" s="701"/>
      <c r="AY6" s="701"/>
      <c r="AZ6" s="701"/>
      <c r="BA6" s="701"/>
      <c r="BB6" s="701"/>
      <c r="BC6" s="701"/>
      <c r="BD6" s="700"/>
      <c r="BE6" s="699" t="s">
        <v>109</v>
      </c>
      <c r="BF6" s="701"/>
      <c r="BG6" s="701"/>
      <c r="BH6" s="701"/>
      <c r="BI6" s="701"/>
      <c r="BJ6" s="701"/>
      <c r="BK6" s="701"/>
      <c r="BL6" s="701"/>
      <c r="BM6" s="700"/>
    </row>
    <row r="7" spans="1:65" s="79" customFormat="1" ht="21.75" customHeight="1">
      <c r="A7" s="695"/>
      <c r="B7" s="695"/>
      <c r="C7" s="694" t="s">
        <v>102</v>
      </c>
      <c r="D7" s="702" t="s">
        <v>96</v>
      </c>
      <c r="E7" s="703"/>
      <c r="F7" s="703"/>
      <c r="G7" s="703"/>
      <c r="H7" s="703"/>
      <c r="I7" s="703"/>
      <c r="J7" s="703"/>
      <c r="K7" s="704"/>
      <c r="L7" s="694" t="s">
        <v>102</v>
      </c>
      <c r="M7" s="693" t="s">
        <v>96</v>
      </c>
      <c r="N7" s="693"/>
      <c r="O7" s="693"/>
      <c r="P7" s="693"/>
      <c r="Q7" s="693"/>
      <c r="R7" s="693"/>
      <c r="S7" s="693"/>
      <c r="T7" s="693"/>
      <c r="U7" s="694" t="s">
        <v>102</v>
      </c>
      <c r="V7" s="693" t="s">
        <v>96</v>
      </c>
      <c r="W7" s="693"/>
      <c r="X7" s="693"/>
      <c r="Y7" s="693"/>
      <c r="Z7" s="693"/>
      <c r="AA7" s="693"/>
      <c r="AB7" s="693"/>
      <c r="AC7" s="693"/>
      <c r="AD7" s="694" t="s">
        <v>102</v>
      </c>
      <c r="AE7" s="693" t="s">
        <v>96</v>
      </c>
      <c r="AF7" s="693"/>
      <c r="AG7" s="693"/>
      <c r="AH7" s="693"/>
      <c r="AI7" s="693"/>
      <c r="AJ7" s="693"/>
      <c r="AK7" s="693"/>
      <c r="AL7" s="693"/>
      <c r="AM7" s="694" t="s">
        <v>102</v>
      </c>
      <c r="AN7" s="693" t="s">
        <v>96</v>
      </c>
      <c r="AO7" s="693"/>
      <c r="AP7" s="693"/>
      <c r="AQ7" s="693"/>
      <c r="AR7" s="693"/>
      <c r="AS7" s="693"/>
      <c r="AT7" s="693"/>
      <c r="AU7" s="693"/>
      <c r="AV7" s="694" t="s">
        <v>102</v>
      </c>
      <c r="AW7" s="693" t="s">
        <v>96</v>
      </c>
      <c r="AX7" s="693"/>
      <c r="AY7" s="693"/>
      <c r="AZ7" s="693"/>
      <c r="BA7" s="693"/>
      <c r="BB7" s="693"/>
      <c r="BC7" s="693"/>
      <c r="BD7" s="693"/>
      <c r="BE7" s="694" t="s">
        <v>102</v>
      </c>
      <c r="BF7" s="693" t="s">
        <v>96</v>
      </c>
      <c r="BG7" s="693"/>
      <c r="BH7" s="693"/>
      <c r="BI7" s="693"/>
      <c r="BJ7" s="693"/>
      <c r="BK7" s="693"/>
      <c r="BL7" s="693"/>
      <c r="BM7" s="693"/>
    </row>
    <row r="8" spans="1:65" s="79" customFormat="1" ht="21" customHeight="1">
      <c r="A8" s="695"/>
      <c r="B8" s="695"/>
      <c r="C8" s="695"/>
      <c r="D8" s="699" t="s">
        <v>103</v>
      </c>
      <c r="E8" s="701"/>
      <c r="F8" s="701"/>
      <c r="G8" s="701"/>
      <c r="H8" s="701"/>
      <c r="I8" s="701"/>
      <c r="J8" s="693" t="s">
        <v>47</v>
      </c>
      <c r="K8" s="693" t="s">
        <v>104</v>
      </c>
      <c r="L8" s="695"/>
      <c r="M8" s="693" t="s">
        <v>103</v>
      </c>
      <c r="N8" s="693"/>
      <c r="O8" s="693"/>
      <c r="P8" s="693"/>
      <c r="Q8" s="693"/>
      <c r="R8" s="693"/>
      <c r="S8" s="693" t="s">
        <v>47</v>
      </c>
      <c r="T8" s="693" t="s">
        <v>104</v>
      </c>
      <c r="U8" s="695"/>
      <c r="V8" s="693" t="s">
        <v>103</v>
      </c>
      <c r="W8" s="693"/>
      <c r="X8" s="693"/>
      <c r="Y8" s="693"/>
      <c r="Z8" s="693"/>
      <c r="AA8" s="693"/>
      <c r="AB8" s="693" t="s">
        <v>47</v>
      </c>
      <c r="AC8" s="693" t="s">
        <v>104</v>
      </c>
      <c r="AD8" s="695"/>
      <c r="AE8" s="693" t="s">
        <v>103</v>
      </c>
      <c r="AF8" s="693"/>
      <c r="AG8" s="693"/>
      <c r="AH8" s="693"/>
      <c r="AI8" s="693"/>
      <c r="AJ8" s="693"/>
      <c r="AK8" s="693" t="s">
        <v>47</v>
      </c>
      <c r="AL8" s="693" t="s">
        <v>104</v>
      </c>
      <c r="AM8" s="695"/>
      <c r="AN8" s="693" t="s">
        <v>103</v>
      </c>
      <c r="AO8" s="693"/>
      <c r="AP8" s="693"/>
      <c r="AQ8" s="693"/>
      <c r="AR8" s="693"/>
      <c r="AS8" s="693"/>
      <c r="AT8" s="693" t="s">
        <v>47</v>
      </c>
      <c r="AU8" s="693" t="s">
        <v>104</v>
      </c>
      <c r="AV8" s="695"/>
      <c r="AW8" s="693" t="s">
        <v>103</v>
      </c>
      <c r="AX8" s="693"/>
      <c r="AY8" s="693"/>
      <c r="AZ8" s="693"/>
      <c r="BA8" s="693"/>
      <c r="BB8" s="693"/>
      <c r="BC8" s="693" t="s">
        <v>47</v>
      </c>
      <c r="BD8" s="693" t="s">
        <v>104</v>
      </c>
      <c r="BE8" s="695"/>
      <c r="BF8" s="693" t="s">
        <v>103</v>
      </c>
      <c r="BG8" s="693"/>
      <c r="BH8" s="693"/>
      <c r="BI8" s="693"/>
      <c r="BJ8" s="693"/>
      <c r="BK8" s="693"/>
      <c r="BL8" s="693" t="s">
        <v>47</v>
      </c>
      <c r="BM8" s="693" t="s">
        <v>104</v>
      </c>
    </row>
    <row r="9" spans="1:65" s="79" customFormat="1" ht="22.15" customHeight="1">
      <c r="A9" s="695"/>
      <c r="B9" s="695"/>
      <c r="C9" s="695"/>
      <c r="D9" s="699" t="s">
        <v>29</v>
      </c>
      <c r="E9" s="701"/>
      <c r="F9" s="701"/>
      <c r="G9" s="700"/>
      <c r="H9" s="699" t="s">
        <v>30</v>
      </c>
      <c r="I9" s="701"/>
      <c r="J9" s="693"/>
      <c r="K9" s="693"/>
      <c r="L9" s="695"/>
      <c r="M9" s="693" t="s">
        <v>29</v>
      </c>
      <c r="N9" s="693"/>
      <c r="O9" s="693"/>
      <c r="P9" s="693"/>
      <c r="Q9" s="693" t="s">
        <v>30</v>
      </c>
      <c r="R9" s="693"/>
      <c r="S9" s="693"/>
      <c r="T9" s="693"/>
      <c r="U9" s="695"/>
      <c r="V9" s="693" t="s">
        <v>29</v>
      </c>
      <c r="W9" s="693"/>
      <c r="X9" s="693"/>
      <c r="Y9" s="693"/>
      <c r="Z9" s="693" t="s">
        <v>30</v>
      </c>
      <c r="AA9" s="693"/>
      <c r="AB9" s="693"/>
      <c r="AC9" s="693"/>
      <c r="AD9" s="695"/>
      <c r="AE9" s="693" t="s">
        <v>29</v>
      </c>
      <c r="AF9" s="693"/>
      <c r="AG9" s="693"/>
      <c r="AH9" s="693"/>
      <c r="AI9" s="693" t="s">
        <v>30</v>
      </c>
      <c r="AJ9" s="693"/>
      <c r="AK9" s="693"/>
      <c r="AL9" s="693"/>
      <c r="AM9" s="695"/>
      <c r="AN9" s="693" t="s">
        <v>29</v>
      </c>
      <c r="AO9" s="693"/>
      <c r="AP9" s="693"/>
      <c r="AQ9" s="693"/>
      <c r="AR9" s="693" t="s">
        <v>30</v>
      </c>
      <c r="AS9" s="693"/>
      <c r="AT9" s="693"/>
      <c r="AU9" s="693"/>
      <c r="AV9" s="695"/>
      <c r="AW9" s="693" t="s">
        <v>29</v>
      </c>
      <c r="AX9" s="693"/>
      <c r="AY9" s="693"/>
      <c r="AZ9" s="693"/>
      <c r="BA9" s="693" t="s">
        <v>30</v>
      </c>
      <c r="BB9" s="693"/>
      <c r="BC9" s="693"/>
      <c r="BD9" s="693"/>
      <c r="BE9" s="695"/>
      <c r="BF9" s="693" t="s">
        <v>29</v>
      </c>
      <c r="BG9" s="693"/>
      <c r="BH9" s="693"/>
      <c r="BI9" s="693"/>
      <c r="BJ9" s="693" t="s">
        <v>30</v>
      </c>
      <c r="BK9" s="693"/>
      <c r="BL9" s="693"/>
      <c r="BM9" s="693"/>
    </row>
    <row r="10" spans="1:65" s="79" customFormat="1" ht="24.6" customHeight="1">
      <c r="A10" s="695"/>
      <c r="B10" s="695"/>
      <c r="C10" s="695"/>
      <c r="D10" s="699" t="s">
        <v>23</v>
      </c>
      <c r="E10" s="700"/>
      <c r="F10" s="699" t="s">
        <v>105</v>
      </c>
      <c r="G10" s="700"/>
      <c r="H10" s="694" t="s">
        <v>23</v>
      </c>
      <c r="I10" s="694" t="s">
        <v>105</v>
      </c>
      <c r="J10" s="693"/>
      <c r="K10" s="693"/>
      <c r="L10" s="695"/>
      <c r="M10" s="693" t="s">
        <v>23</v>
      </c>
      <c r="N10" s="693"/>
      <c r="O10" s="693" t="s">
        <v>105</v>
      </c>
      <c r="P10" s="693"/>
      <c r="Q10" s="693" t="s">
        <v>23</v>
      </c>
      <c r="R10" s="693" t="s">
        <v>105</v>
      </c>
      <c r="S10" s="693"/>
      <c r="T10" s="693"/>
      <c r="U10" s="695"/>
      <c r="V10" s="693" t="s">
        <v>23</v>
      </c>
      <c r="W10" s="693"/>
      <c r="X10" s="693" t="s">
        <v>105</v>
      </c>
      <c r="Y10" s="693"/>
      <c r="Z10" s="693" t="s">
        <v>23</v>
      </c>
      <c r="AA10" s="693" t="s">
        <v>105</v>
      </c>
      <c r="AB10" s="693"/>
      <c r="AC10" s="693"/>
      <c r="AD10" s="695"/>
      <c r="AE10" s="693" t="s">
        <v>23</v>
      </c>
      <c r="AF10" s="693"/>
      <c r="AG10" s="693" t="s">
        <v>105</v>
      </c>
      <c r="AH10" s="693"/>
      <c r="AI10" s="693" t="s">
        <v>23</v>
      </c>
      <c r="AJ10" s="693" t="s">
        <v>105</v>
      </c>
      <c r="AK10" s="693"/>
      <c r="AL10" s="693"/>
      <c r="AM10" s="695"/>
      <c r="AN10" s="693" t="s">
        <v>23</v>
      </c>
      <c r="AO10" s="693"/>
      <c r="AP10" s="693" t="s">
        <v>105</v>
      </c>
      <c r="AQ10" s="693"/>
      <c r="AR10" s="693" t="s">
        <v>23</v>
      </c>
      <c r="AS10" s="693" t="s">
        <v>105</v>
      </c>
      <c r="AT10" s="693"/>
      <c r="AU10" s="693"/>
      <c r="AV10" s="695"/>
      <c r="AW10" s="693" t="s">
        <v>23</v>
      </c>
      <c r="AX10" s="693"/>
      <c r="AY10" s="693" t="s">
        <v>105</v>
      </c>
      <c r="AZ10" s="693"/>
      <c r="BA10" s="693" t="s">
        <v>23</v>
      </c>
      <c r="BB10" s="693" t="s">
        <v>105</v>
      </c>
      <c r="BC10" s="693"/>
      <c r="BD10" s="693"/>
      <c r="BE10" s="695"/>
      <c r="BF10" s="693" t="s">
        <v>23</v>
      </c>
      <c r="BG10" s="693"/>
      <c r="BH10" s="693" t="s">
        <v>105</v>
      </c>
      <c r="BI10" s="693"/>
      <c r="BJ10" s="693" t="s">
        <v>23</v>
      </c>
      <c r="BK10" s="693" t="s">
        <v>105</v>
      </c>
      <c r="BL10" s="693"/>
      <c r="BM10" s="693"/>
    </row>
    <row r="11" spans="1:65" s="79" customFormat="1" ht="34.15" customHeight="1">
      <c r="A11" s="696"/>
      <c r="B11" s="696"/>
      <c r="C11" s="696"/>
      <c r="D11" s="80" t="s">
        <v>24</v>
      </c>
      <c r="E11" s="80"/>
      <c r="F11" s="80" t="s">
        <v>24</v>
      </c>
      <c r="G11" s="80" t="s">
        <v>25</v>
      </c>
      <c r="H11" s="696"/>
      <c r="I11" s="696"/>
      <c r="J11" s="693"/>
      <c r="K11" s="693"/>
      <c r="L11" s="696"/>
      <c r="M11" s="80" t="s">
        <v>24</v>
      </c>
      <c r="N11" s="80" t="s">
        <v>25</v>
      </c>
      <c r="O11" s="80" t="s">
        <v>24</v>
      </c>
      <c r="P11" s="80" t="s">
        <v>25</v>
      </c>
      <c r="Q11" s="693"/>
      <c r="R11" s="693"/>
      <c r="S11" s="693"/>
      <c r="T11" s="693"/>
      <c r="U11" s="696"/>
      <c r="V11" s="80" t="s">
        <v>24</v>
      </c>
      <c r="W11" s="80" t="s">
        <v>25</v>
      </c>
      <c r="X11" s="80" t="s">
        <v>24</v>
      </c>
      <c r="Y11" s="80" t="s">
        <v>25</v>
      </c>
      <c r="Z11" s="693"/>
      <c r="AA11" s="693"/>
      <c r="AB11" s="693"/>
      <c r="AC11" s="693"/>
      <c r="AD11" s="696"/>
      <c r="AE11" s="80" t="s">
        <v>24</v>
      </c>
      <c r="AF11" s="80" t="s">
        <v>25</v>
      </c>
      <c r="AG11" s="80" t="s">
        <v>24</v>
      </c>
      <c r="AH11" s="80" t="s">
        <v>25</v>
      </c>
      <c r="AI11" s="693"/>
      <c r="AJ11" s="693"/>
      <c r="AK11" s="693"/>
      <c r="AL11" s="693"/>
      <c r="AM11" s="696"/>
      <c r="AN11" s="80" t="s">
        <v>24</v>
      </c>
      <c r="AO11" s="80" t="s">
        <v>25</v>
      </c>
      <c r="AP11" s="80" t="s">
        <v>24</v>
      </c>
      <c r="AQ11" s="80" t="s">
        <v>25</v>
      </c>
      <c r="AR11" s="693"/>
      <c r="AS11" s="693"/>
      <c r="AT11" s="693"/>
      <c r="AU11" s="693"/>
      <c r="AV11" s="696"/>
      <c r="AW11" s="80" t="s">
        <v>24</v>
      </c>
      <c r="AX11" s="80" t="s">
        <v>25</v>
      </c>
      <c r="AY11" s="80" t="s">
        <v>24</v>
      </c>
      <c r="AZ11" s="80" t="s">
        <v>25</v>
      </c>
      <c r="BA11" s="693"/>
      <c r="BB11" s="693"/>
      <c r="BC11" s="693"/>
      <c r="BD11" s="693"/>
      <c r="BE11" s="696"/>
      <c r="BF11" s="80" t="s">
        <v>24</v>
      </c>
      <c r="BG11" s="80" t="s">
        <v>25</v>
      </c>
      <c r="BH11" s="80" t="s">
        <v>24</v>
      </c>
      <c r="BI11" s="80" t="s">
        <v>25</v>
      </c>
      <c r="BJ11" s="693"/>
      <c r="BK11" s="693"/>
      <c r="BL11" s="693"/>
      <c r="BM11" s="693"/>
    </row>
    <row r="12" spans="1:65" s="79" customFormat="1" ht="24" customHeight="1">
      <c r="A12" s="80">
        <v>1</v>
      </c>
      <c r="B12" s="80">
        <v>2</v>
      </c>
      <c r="C12" s="80">
        <v>3</v>
      </c>
      <c r="D12" s="80">
        <v>4</v>
      </c>
      <c r="E12" s="80">
        <v>5</v>
      </c>
      <c r="F12" s="80">
        <v>6</v>
      </c>
      <c r="G12" s="80">
        <v>7</v>
      </c>
      <c r="H12" s="80">
        <v>8</v>
      </c>
      <c r="I12" s="80">
        <v>9</v>
      </c>
      <c r="J12" s="80">
        <v>10</v>
      </c>
      <c r="K12" s="80">
        <v>11</v>
      </c>
      <c r="L12" s="80">
        <v>12</v>
      </c>
      <c r="M12" s="80">
        <v>13</v>
      </c>
      <c r="N12" s="80">
        <v>14</v>
      </c>
      <c r="O12" s="80">
        <v>15</v>
      </c>
      <c r="P12" s="80">
        <v>16</v>
      </c>
      <c r="Q12" s="80">
        <v>17</v>
      </c>
      <c r="R12" s="80">
        <v>18</v>
      </c>
      <c r="S12" s="80">
        <v>19</v>
      </c>
      <c r="T12" s="80">
        <v>20</v>
      </c>
      <c r="U12" s="80">
        <v>21</v>
      </c>
      <c r="V12" s="80">
        <v>22</v>
      </c>
      <c r="W12" s="80">
        <v>23</v>
      </c>
      <c r="X12" s="80">
        <v>24</v>
      </c>
      <c r="Y12" s="80">
        <v>25</v>
      </c>
      <c r="Z12" s="80">
        <v>26</v>
      </c>
      <c r="AA12" s="80">
        <v>27</v>
      </c>
      <c r="AB12" s="80">
        <v>28</v>
      </c>
      <c r="AC12" s="80">
        <v>29</v>
      </c>
      <c r="AD12" s="80">
        <v>30</v>
      </c>
      <c r="AE12" s="80">
        <v>31</v>
      </c>
      <c r="AF12" s="80">
        <v>32</v>
      </c>
      <c r="AG12" s="80">
        <v>33</v>
      </c>
      <c r="AH12" s="80">
        <v>34</v>
      </c>
      <c r="AI12" s="80">
        <v>35</v>
      </c>
      <c r="AJ12" s="80">
        <v>36</v>
      </c>
      <c r="AK12" s="80">
        <v>37</v>
      </c>
      <c r="AL12" s="80">
        <v>38</v>
      </c>
      <c r="AM12" s="80">
        <v>39</v>
      </c>
      <c r="AN12" s="80">
        <v>40</v>
      </c>
      <c r="AO12" s="80">
        <v>41</v>
      </c>
      <c r="AP12" s="80">
        <v>42</v>
      </c>
      <c r="AQ12" s="80">
        <v>43</v>
      </c>
      <c r="AR12" s="80">
        <v>44</v>
      </c>
      <c r="AS12" s="80">
        <v>45</v>
      </c>
      <c r="AT12" s="80">
        <v>46</v>
      </c>
      <c r="AU12" s="80">
        <v>47</v>
      </c>
      <c r="AV12" s="80">
        <v>48</v>
      </c>
      <c r="AW12" s="80">
        <v>49</v>
      </c>
      <c r="AX12" s="80">
        <v>50</v>
      </c>
      <c r="AY12" s="80">
        <v>51</v>
      </c>
      <c r="AZ12" s="80">
        <v>52</v>
      </c>
      <c r="BA12" s="80">
        <v>53</v>
      </c>
      <c r="BB12" s="80">
        <v>54</v>
      </c>
      <c r="BC12" s="80">
        <v>55</v>
      </c>
      <c r="BD12" s="80">
        <v>56</v>
      </c>
      <c r="BE12" s="80">
        <v>57</v>
      </c>
      <c r="BF12" s="80">
        <v>58</v>
      </c>
      <c r="BG12" s="80">
        <v>59</v>
      </c>
      <c r="BH12" s="80">
        <v>60</v>
      </c>
      <c r="BI12" s="80">
        <v>61</v>
      </c>
      <c r="BJ12" s="80">
        <v>62</v>
      </c>
      <c r="BK12" s="80">
        <v>63</v>
      </c>
      <c r="BL12" s="80">
        <v>64</v>
      </c>
      <c r="BM12" s="80">
        <v>65</v>
      </c>
    </row>
    <row r="13" spans="1:65" s="82" customFormat="1" ht="51.75" customHeight="1">
      <c r="A13" s="81"/>
      <c r="B13" s="81" t="s">
        <v>9</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row>
    <row r="14" spans="1:65" s="87" customFormat="1" ht="51.75" customHeight="1">
      <c r="A14" s="83" t="s">
        <v>7</v>
      </c>
      <c r="B14" s="84" t="s">
        <v>106</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6"/>
      <c r="AT14" s="86"/>
      <c r="AU14" s="86"/>
      <c r="AV14" s="86"/>
      <c r="AW14" s="86"/>
      <c r="AX14" s="86"/>
      <c r="AY14" s="86"/>
      <c r="AZ14" s="86"/>
      <c r="BA14" s="86"/>
      <c r="BB14" s="86"/>
      <c r="BC14" s="86"/>
      <c r="BD14" s="86"/>
      <c r="BE14" s="86"/>
      <c r="BF14" s="86"/>
      <c r="BG14" s="86"/>
      <c r="BH14" s="86"/>
      <c r="BI14" s="86"/>
      <c r="BJ14" s="86"/>
      <c r="BK14" s="86"/>
      <c r="BL14" s="86"/>
      <c r="BM14" s="86"/>
    </row>
    <row r="15" spans="1:65" ht="51.75" customHeight="1">
      <c r="A15" s="88">
        <v>1</v>
      </c>
      <c r="B15" s="89" t="s">
        <v>107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1"/>
      <c r="AT15" s="91"/>
      <c r="AU15" s="91"/>
      <c r="AV15" s="91"/>
      <c r="AW15" s="91"/>
      <c r="AX15" s="91"/>
      <c r="AY15" s="91"/>
      <c r="AZ15" s="91"/>
      <c r="BA15" s="91"/>
      <c r="BB15" s="91"/>
      <c r="BC15" s="91"/>
      <c r="BD15" s="91"/>
      <c r="BE15" s="91"/>
      <c r="BF15" s="91"/>
      <c r="BG15" s="91"/>
      <c r="BH15" s="91"/>
      <c r="BI15" s="91"/>
      <c r="BJ15" s="91"/>
      <c r="BK15" s="91"/>
      <c r="BL15" s="91"/>
      <c r="BM15" s="91"/>
    </row>
    <row r="16" spans="1:65" ht="51.75" customHeight="1">
      <c r="A16" s="88">
        <v>2</v>
      </c>
      <c r="B16" s="89" t="s">
        <v>107</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1"/>
      <c r="AT16" s="91"/>
      <c r="AU16" s="91"/>
      <c r="AV16" s="91"/>
      <c r="AW16" s="91"/>
      <c r="AX16" s="91"/>
      <c r="AY16" s="91"/>
      <c r="AZ16" s="91"/>
      <c r="BA16" s="91"/>
      <c r="BB16" s="91"/>
      <c r="BC16" s="91"/>
      <c r="BD16" s="91"/>
      <c r="BE16" s="91"/>
      <c r="BF16" s="91"/>
      <c r="BG16" s="91"/>
      <c r="BH16" s="91"/>
      <c r="BI16" s="91"/>
      <c r="BJ16" s="91"/>
      <c r="BK16" s="91"/>
      <c r="BL16" s="91"/>
      <c r="BM16" s="91"/>
    </row>
    <row r="17" spans="1:65" ht="51.75" customHeight="1">
      <c r="A17" s="88"/>
      <c r="B17" s="89" t="s">
        <v>108</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1"/>
      <c r="AT17" s="91"/>
      <c r="AU17" s="91"/>
      <c r="AV17" s="91"/>
      <c r="AW17" s="91"/>
      <c r="AX17" s="91"/>
      <c r="AY17" s="91"/>
      <c r="AZ17" s="91"/>
      <c r="BA17" s="91"/>
      <c r="BB17" s="91"/>
      <c r="BC17" s="91"/>
      <c r="BD17" s="91"/>
      <c r="BE17" s="91"/>
      <c r="BF17" s="91"/>
      <c r="BG17" s="91"/>
      <c r="BH17" s="91"/>
      <c r="BI17" s="91"/>
      <c r="BJ17" s="91"/>
      <c r="BK17" s="91"/>
      <c r="BL17" s="91"/>
      <c r="BM17" s="91"/>
    </row>
    <row r="18" spans="1:65" s="87" customFormat="1" ht="51.75" customHeight="1">
      <c r="A18" s="83" t="s">
        <v>11</v>
      </c>
      <c r="B18" s="84" t="s">
        <v>106</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6"/>
      <c r="AT18" s="86"/>
      <c r="AU18" s="86"/>
      <c r="AV18" s="86"/>
      <c r="AW18" s="86"/>
      <c r="AX18" s="86"/>
      <c r="AY18" s="86"/>
      <c r="AZ18" s="86"/>
      <c r="BA18" s="86"/>
      <c r="BB18" s="86"/>
      <c r="BC18" s="86"/>
      <c r="BD18" s="86"/>
      <c r="BE18" s="86"/>
      <c r="BF18" s="86"/>
      <c r="BG18" s="86"/>
      <c r="BH18" s="86"/>
      <c r="BI18" s="86"/>
      <c r="BJ18" s="86"/>
      <c r="BK18" s="86"/>
      <c r="BL18" s="86"/>
      <c r="BM18" s="86"/>
    </row>
    <row r="19" spans="1:65" s="93" customFormat="1" ht="51.75" customHeight="1">
      <c r="A19" s="88"/>
      <c r="B19" s="89" t="s">
        <v>22</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1"/>
      <c r="AT19" s="91"/>
      <c r="AU19" s="91"/>
      <c r="AV19" s="91"/>
      <c r="AW19" s="91"/>
      <c r="AX19" s="91"/>
      <c r="AY19" s="91"/>
      <c r="AZ19" s="91"/>
      <c r="BA19" s="91"/>
      <c r="BB19" s="91"/>
      <c r="BC19" s="91"/>
      <c r="BD19" s="91"/>
      <c r="BE19" s="91"/>
      <c r="BF19" s="91"/>
      <c r="BG19" s="91"/>
      <c r="BH19" s="91"/>
      <c r="BI19" s="91"/>
      <c r="BJ19" s="91"/>
      <c r="BK19" s="91"/>
      <c r="BL19" s="91"/>
      <c r="BM19" s="91"/>
    </row>
    <row r="20" spans="1:65" ht="51.75" customHeight="1">
      <c r="A20" s="88"/>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1"/>
      <c r="AT20" s="91"/>
      <c r="AU20" s="91"/>
      <c r="AV20" s="91"/>
      <c r="AW20" s="91"/>
      <c r="AX20" s="91"/>
      <c r="AY20" s="91"/>
      <c r="AZ20" s="91"/>
      <c r="BA20" s="91"/>
      <c r="BB20" s="91"/>
      <c r="BC20" s="91"/>
      <c r="BD20" s="91"/>
      <c r="BE20" s="91"/>
      <c r="BF20" s="91"/>
      <c r="BG20" s="91"/>
      <c r="BH20" s="91"/>
      <c r="BI20" s="91"/>
      <c r="BJ20" s="91"/>
      <c r="BK20" s="91"/>
      <c r="BL20" s="91"/>
      <c r="BM20" s="91"/>
    </row>
    <row r="21" spans="1:65" ht="8.4499999999999993" customHeight="1"/>
    <row r="22" spans="1:65" ht="72" customHeight="1">
      <c r="B22" s="697" t="s">
        <v>116</v>
      </c>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698"/>
      <c r="AP22" s="698"/>
      <c r="AQ22" s="698"/>
      <c r="AR22" s="698"/>
      <c r="AS22" s="698"/>
      <c r="AT22" s="698"/>
      <c r="AU22" s="698"/>
      <c r="AV22" s="698"/>
      <c r="AW22" s="698"/>
      <c r="AX22" s="698"/>
      <c r="AY22" s="698"/>
      <c r="AZ22" s="698"/>
      <c r="BA22" s="698"/>
      <c r="BB22" s="698"/>
      <c r="BC22" s="698"/>
      <c r="BD22" s="698"/>
      <c r="BE22" s="698"/>
      <c r="BF22" s="698"/>
      <c r="BG22" s="698"/>
      <c r="BH22" s="698"/>
      <c r="BI22" s="698"/>
      <c r="BJ22" s="698"/>
      <c r="BK22" s="698"/>
      <c r="BL22" s="698"/>
      <c r="BM22" s="698"/>
    </row>
  </sheetData>
  <mergeCells count="92">
    <mergeCell ref="A6:A11"/>
    <mergeCell ref="B6:B11"/>
    <mergeCell ref="C6:K6"/>
    <mergeCell ref="U6:AC6"/>
    <mergeCell ref="AM6:AU6"/>
    <mergeCell ref="AB8:AB11"/>
    <mergeCell ref="AC8:AC11"/>
    <mergeCell ref="AR9:AS9"/>
    <mergeCell ref="AN8:AS8"/>
    <mergeCell ref="AT8:AT11"/>
    <mergeCell ref="AU8:AU11"/>
    <mergeCell ref="D9:G9"/>
    <mergeCell ref="H9:I9"/>
    <mergeCell ref="V9:Y9"/>
    <mergeCell ref="Z9:AA9"/>
    <mergeCell ref="AN9:AQ9"/>
    <mergeCell ref="A1:BM1"/>
    <mergeCell ref="A2:BM2"/>
    <mergeCell ref="A3:BM3"/>
    <mergeCell ref="A4:BM4"/>
    <mergeCell ref="A5:BM5"/>
    <mergeCell ref="AV6:BD6"/>
    <mergeCell ref="BE6:BM6"/>
    <mergeCell ref="C7:C11"/>
    <mergeCell ref="D7:K7"/>
    <mergeCell ref="U7:U11"/>
    <mergeCell ref="V7:AC7"/>
    <mergeCell ref="AM7:AM11"/>
    <mergeCell ref="AN7:AU7"/>
    <mergeCell ref="AV7:AV11"/>
    <mergeCell ref="AW7:BD7"/>
    <mergeCell ref="BE7:BE11"/>
    <mergeCell ref="BF7:BM7"/>
    <mergeCell ref="D8:I8"/>
    <mergeCell ref="J8:J11"/>
    <mergeCell ref="K8:K11"/>
    <mergeCell ref="V8:AA8"/>
    <mergeCell ref="BD8:BD11"/>
    <mergeCell ref="BF8:BK8"/>
    <mergeCell ref="BL8:BL11"/>
    <mergeCell ref="BM8:BM11"/>
    <mergeCell ref="BF9:BI9"/>
    <mergeCell ref="BJ9:BK9"/>
    <mergeCell ref="AW8:BB8"/>
    <mergeCell ref="BC8:BC11"/>
    <mergeCell ref="AW9:AZ9"/>
    <mergeCell ref="BA9:BB9"/>
    <mergeCell ref="AW10:AX10"/>
    <mergeCell ref="AY10:AZ10"/>
    <mergeCell ref="X10:Y10"/>
    <mergeCell ref="M10:N10"/>
    <mergeCell ref="O10:P10"/>
    <mergeCell ref="Q10:Q11"/>
    <mergeCell ref="R10:R11"/>
    <mergeCell ref="D10:E10"/>
    <mergeCell ref="F10:G10"/>
    <mergeCell ref="H10:H11"/>
    <mergeCell ref="I10:I11"/>
    <mergeCell ref="V10:W10"/>
    <mergeCell ref="AA10:AA11"/>
    <mergeCell ref="AN10:AO10"/>
    <mergeCell ref="AP10:AQ10"/>
    <mergeCell ref="AR10:AR11"/>
    <mergeCell ref="AS10:AS11"/>
    <mergeCell ref="AG10:AH10"/>
    <mergeCell ref="AI10:AI11"/>
    <mergeCell ref="AJ10:AJ11"/>
    <mergeCell ref="B22:BM22"/>
    <mergeCell ref="L6:T6"/>
    <mergeCell ref="L7:L11"/>
    <mergeCell ref="M7:T7"/>
    <mergeCell ref="M8:R8"/>
    <mergeCell ref="S8:S11"/>
    <mergeCell ref="T8:T11"/>
    <mergeCell ref="M9:P9"/>
    <mergeCell ref="Q9:R9"/>
    <mergeCell ref="BA10:BA11"/>
    <mergeCell ref="BB10:BB11"/>
    <mergeCell ref="BF10:BG10"/>
    <mergeCell ref="BH10:BI10"/>
    <mergeCell ref="BJ10:BJ11"/>
    <mergeCell ref="BK10:BK11"/>
    <mergeCell ref="Z10:Z11"/>
    <mergeCell ref="AD6:AL6"/>
    <mergeCell ref="AD7:AD11"/>
    <mergeCell ref="AE7:AL7"/>
    <mergeCell ref="AE8:AJ8"/>
    <mergeCell ref="AK8:AK11"/>
    <mergeCell ref="AL8:AL11"/>
    <mergeCell ref="AE9:AH9"/>
    <mergeCell ref="AI9:AJ9"/>
    <mergeCell ref="AE10:AF10"/>
  </mergeCells>
  <printOptions horizontalCentered="1"/>
  <pageMargins left="0.39370078740157483" right="0.39370078740157483" top="0.94488188976377951" bottom="0.90551181102362199" header="0.31496062992125984" footer="0.31496062992125984"/>
  <pageSetup paperSize="9" scale="3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35"/>
  <sheetViews>
    <sheetView zoomScale="110" zoomScaleNormal="110" workbookViewId="0">
      <pane xSplit="2" ySplit="9" topLeftCell="C10" activePane="bottomRight" state="frozen"/>
      <selection pane="topRight" activeCell="C1" sqref="C1"/>
      <selection pane="bottomLeft" activeCell="A10" sqref="A10"/>
      <selection pane="bottomRight" activeCell="F10" sqref="F10"/>
    </sheetView>
  </sheetViews>
  <sheetFormatPr defaultRowHeight="12.75"/>
  <cols>
    <col min="1" max="1" width="5.42578125" style="2" customWidth="1"/>
    <col min="2" max="2" width="21.28515625" style="2" customWidth="1"/>
    <col min="3" max="3" width="8.5703125" style="1" customWidth="1"/>
    <col min="4" max="4" width="8.28515625" style="1" customWidth="1"/>
    <col min="5" max="5" width="8.5703125" style="1" customWidth="1"/>
    <col min="6" max="6" width="9.28515625" style="1" customWidth="1"/>
    <col min="7" max="7" width="9.140625" style="1" customWidth="1"/>
    <col min="8" max="8" width="6.85546875" style="1" customWidth="1"/>
    <col min="9" max="9" width="8.7109375" style="1" customWidth="1"/>
    <col min="10" max="10" width="8.28515625" style="1" customWidth="1"/>
    <col min="11" max="15" width="9.7109375" style="1" customWidth="1"/>
    <col min="16" max="16" width="8.7109375" style="1" customWidth="1"/>
    <col min="17" max="16384" width="9.140625" style="1"/>
  </cols>
  <sheetData>
    <row r="1" spans="1:65" s="6" customFormat="1" ht="21" customHeight="1">
      <c r="A1" s="711" t="s">
        <v>113</v>
      </c>
      <c r="B1" s="711"/>
      <c r="C1" s="711"/>
      <c r="D1" s="711"/>
      <c r="E1" s="711"/>
      <c r="F1" s="711"/>
      <c r="G1" s="711"/>
      <c r="H1" s="711"/>
      <c r="I1" s="711"/>
      <c r="J1" s="711"/>
      <c r="K1" s="711"/>
      <c r="L1" s="711"/>
      <c r="M1" s="711"/>
      <c r="N1" s="711"/>
      <c r="O1" s="711"/>
      <c r="P1" s="711"/>
    </row>
    <row r="2" spans="1:65" s="5" customFormat="1" ht="38.25" customHeight="1">
      <c r="A2" s="712" t="s">
        <v>308</v>
      </c>
      <c r="B2" s="711"/>
      <c r="C2" s="711"/>
      <c r="D2" s="711"/>
      <c r="E2" s="711"/>
      <c r="F2" s="711"/>
      <c r="G2" s="711"/>
      <c r="H2" s="711"/>
      <c r="I2" s="711"/>
      <c r="J2" s="711"/>
      <c r="K2" s="711"/>
      <c r="L2" s="711"/>
      <c r="M2" s="711"/>
      <c r="N2" s="711"/>
      <c r="O2" s="711"/>
      <c r="P2" s="711"/>
    </row>
    <row r="3" spans="1:65" s="5" customFormat="1" ht="22.5" customHeight="1">
      <c r="A3" s="713" t="str">
        <f>'Bieu 01_NSTW'!A3:AG3</f>
        <v xml:space="preserve">(Kèm theo Quyết định số:           /QĐ-UBND ngày        tháng 12 năm 2023 của UBND thành phố Lai Châu) </v>
      </c>
      <c r="B3" s="713"/>
      <c r="C3" s="713"/>
      <c r="D3" s="713"/>
      <c r="E3" s="713"/>
      <c r="F3" s="713"/>
      <c r="G3" s="713"/>
      <c r="H3" s="713"/>
      <c r="I3" s="713"/>
      <c r="J3" s="713"/>
      <c r="K3" s="713"/>
      <c r="L3" s="713"/>
      <c r="M3" s="713"/>
      <c r="N3" s="713"/>
      <c r="O3" s="713"/>
      <c r="P3" s="713"/>
    </row>
    <row r="4" spans="1:65" s="5" customFormat="1" ht="25.5" customHeight="1">
      <c r="A4" s="716" t="s">
        <v>247</v>
      </c>
      <c r="B4" s="716"/>
      <c r="C4" s="716"/>
      <c r="D4" s="716"/>
      <c r="E4" s="716"/>
      <c r="F4" s="716"/>
      <c r="G4" s="716"/>
      <c r="H4" s="716"/>
      <c r="I4" s="716"/>
      <c r="J4" s="716"/>
      <c r="K4" s="716"/>
      <c r="L4" s="716"/>
      <c r="M4" s="716"/>
      <c r="N4" s="716"/>
      <c r="O4" s="716"/>
      <c r="P4" s="716"/>
    </row>
    <row r="5" spans="1:65" ht="18" customHeight="1">
      <c r="A5" s="134"/>
      <c r="B5" s="134"/>
      <c r="C5" s="135"/>
      <c r="D5" s="135"/>
      <c r="E5" s="135"/>
      <c r="F5" s="135"/>
      <c r="G5" s="135"/>
      <c r="H5" s="135"/>
      <c r="I5" s="135"/>
      <c r="J5" s="135"/>
      <c r="K5" s="135"/>
      <c r="L5" s="135"/>
      <c r="M5" s="135"/>
      <c r="N5" s="714" t="s">
        <v>21</v>
      </c>
      <c r="O5" s="714"/>
      <c r="P5" s="714"/>
    </row>
    <row r="6" spans="1:65" s="10" customFormat="1" ht="39" customHeight="1">
      <c r="A6" s="710" t="s">
        <v>0</v>
      </c>
      <c r="B6" s="710" t="s">
        <v>1</v>
      </c>
      <c r="C6" s="710" t="s">
        <v>243</v>
      </c>
      <c r="D6" s="710"/>
      <c r="E6" s="710" t="s">
        <v>244</v>
      </c>
      <c r="F6" s="710"/>
      <c r="G6" s="710" t="s">
        <v>262</v>
      </c>
      <c r="H6" s="710" t="s">
        <v>261</v>
      </c>
      <c r="I6" s="710"/>
      <c r="J6" s="710"/>
      <c r="K6" s="710" t="s">
        <v>263</v>
      </c>
      <c r="L6" s="710"/>
      <c r="M6" s="710"/>
      <c r="N6" s="710" t="s">
        <v>17</v>
      </c>
      <c r="O6" s="710" t="s">
        <v>248</v>
      </c>
      <c r="P6" s="710" t="s">
        <v>5</v>
      </c>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row>
    <row r="7" spans="1:65" s="7" customFormat="1" ht="23.25" customHeight="1">
      <c r="A7" s="710"/>
      <c r="B7" s="710"/>
      <c r="C7" s="710" t="s">
        <v>32</v>
      </c>
      <c r="D7" s="710" t="s">
        <v>27</v>
      </c>
      <c r="E7" s="710" t="s">
        <v>32</v>
      </c>
      <c r="F7" s="710" t="s">
        <v>246</v>
      </c>
      <c r="G7" s="710"/>
      <c r="H7" s="710" t="s">
        <v>4</v>
      </c>
      <c r="I7" s="710" t="s">
        <v>43</v>
      </c>
      <c r="J7" s="710"/>
      <c r="K7" s="710" t="s">
        <v>4</v>
      </c>
      <c r="L7" s="710" t="s">
        <v>43</v>
      </c>
      <c r="M7" s="710"/>
      <c r="N7" s="710"/>
      <c r="O7" s="710"/>
      <c r="P7" s="710"/>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s="7" customFormat="1" ht="18" customHeight="1">
      <c r="A8" s="710"/>
      <c r="B8" s="710"/>
      <c r="C8" s="710"/>
      <c r="D8" s="710"/>
      <c r="E8" s="710"/>
      <c r="F8" s="710"/>
      <c r="G8" s="710"/>
      <c r="H8" s="710"/>
      <c r="I8" s="710" t="s">
        <v>33</v>
      </c>
      <c r="J8" s="710" t="s">
        <v>49</v>
      </c>
      <c r="K8" s="710"/>
      <c r="L8" s="710" t="s">
        <v>33</v>
      </c>
      <c r="M8" s="710" t="s">
        <v>49</v>
      </c>
      <c r="N8" s="710"/>
      <c r="O8" s="710"/>
      <c r="P8" s="710"/>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row>
    <row r="9" spans="1:65" s="37" customFormat="1" ht="25.5" customHeight="1">
      <c r="A9" s="710"/>
      <c r="B9" s="710"/>
      <c r="C9" s="710"/>
      <c r="D9" s="710"/>
      <c r="E9" s="710"/>
      <c r="F9" s="710"/>
      <c r="G9" s="710"/>
      <c r="H9" s="710"/>
      <c r="I9" s="710"/>
      <c r="J9" s="710"/>
      <c r="K9" s="710"/>
      <c r="L9" s="710"/>
      <c r="M9" s="710"/>
      <c r="N9" s="710"/>
      <c r="O9" s="710"/>
      <c r="P9" s="710"/>
    </row>
    <row r="10" spans="1:65" s="8" customFormat="1" ht="29.25" customHeight="1">
      <c r="A10" s="228"/>
      <c r="B10" s="136" t="s">
        <v>9</v>
      </c>
      <c r="C10" s="228"/>
      <c r="D10" s="228"/>
      <c r="E10" s="228"/>
      <c r="F10" s="228"/>
      <c r="G10" s="228"/>
      <c r="H10" s="228"/>
      <c r="I10" s="228"/>
      <c r="J10" s="228"/>
      <c r="K10" s="228"/>
      <c r="L10" s="228"/>
      <c r="M10" s="228"/>
      <c r="N10" s="228"/>
      <c r="O10" s="228"/>
      <c r="P10" s="228"/>
    </row>
    <row r="11" spans="1:65" s="38" customFormat="1" ht="35.25" customHeight="1">
      <c r="A11" s="286" t="s">
        <v>7</v>
      </c>
      <c r="B11" s="288" t="s">
        <v>245</v>
      </c>
      <c r="C11" s="286"/>
      <c r="D11" s="286"/>
      <c r="E11" s="286"/>
      <c r="F11" s="286"/>
      <c r="G11" s="286"/>
      <c r="H11" s="286"/>
      <c r="I11" s="286"/>
      <c r="J11" s="286"/>
      <c r="K11" s="286"/>
      <c r="L11" s="286"/>
      <c r="M11" s="286"/>
      <c r="N11" s="286"/>
      <c r="O11" s="286"/>
      <c r="P11" s="286"/>
    </row>
    <row r="12" spans="1:65" s="9" customFormat="1" ht="35.25" customHeight="1">
      <c r="A12" s="287"/>
      <c r="B12" s="138" t="s">
        <v>10</v>
      </c>
      <c r="C12" s="139"/>
      <c r="D12" s="139"/>
      <c r="E12" s="139"/>
      <c r="F12" s="139"/>
      <c r="G12" s="139"/>
      <c r="H12" s="139"/>
      <c r="I12" s="139"/>
      <c r="J12" s="139"/>
      <c r="K12" s="139"/>
      <c r="L12" s="139"/>
      <c r="M12" s="139"/>
      <c r="N12" s="139"/>
      <c r="O12" s="139"/>
      <c r="P12" s="139"/>
    </row>
    <row r="13" spans="1:65" s="9" customFormat="1" ht="35.25" customHeight="1">
      <c r="A13" s="287"/>
      <c r="B13" s="138" t="s">
        <v>10</v>
      </c>
      <c r="C13" s="139"/>
      <c r="D13" s="139"/>
      <c r="E13" s="139"/>
      <c r="F13" s="139"/>
      <c r="G13" s="139"/>
      <c r="H13" s="139"/>
      <c r="I13" s="139"/>
      <c r="J13" s="139"/>
      <c r="K13" s="139"/>
      <c r="L13" s="139"/>
      <c r="M13" s="139"/>
      <c r="N13" s="139"/>
      <c r="O13" s="139"/>
      <c r="P13" s="139"/>
    </row>
    <row r="14" spans="1:65" s="11" customFormat="1" ht="35.25" customHeight="1">
      <c r="A14" s="286" t="s">
        <v>11</v>
      </c>
      <c r="B14" s="288" t="s">
        <v>245</v>
      </c>
      <c r="C14" s="227"/>
      <c r="D14" s="227"/>
      <c r="E14" s="227"/>
      <c r="F14" s="227"/>
      <c r="G14" s="227"/>
      <c r="H14" s="227"/>
      <c r="I14" s="227"/>
      <c r="J14" s="227"/>
      <c r="K14" s="227"/>
      <c r="L14" s="227"/>
      <c r="M14" s="227"/>
      <c r="N14" s="227"/>
      <c r="O14" s="227"/>
      <c r="P14" s="227"/>
    </row>
    <row r="15" spans="1:65" s="38" customFormat="1" ht="35.25" customHeight="1">
      <c r="A15" s="286"/>
      <c r="B15" s="138" t="s">
        <v>10</v>
      </c>
      <c r="C15" s="286"/>
      <c r="D15" s="286"/>
      <c r="E15" s="286"/>
      <c r="F15" s="286"/>
      <c r="G15" s="286"/>
      <c r="H15" s="286"/>
      <c r="I15" s="286"/>
      <c r="J15" s="286"/>
      <c r="K15" s="286"/>
      <c r="L15" s="286"/>
      <c r="M15" s="286"/>
      <c r="N15" s="286"/>
      <c r="O15" s="286"/>
      <c r="P15" s="286"/>
    </row>
    <row r="16" spans="1:65" s="14" customFormat="1" ht="35.25" customHeight="1">
      <c r="A16" s="289"/>
      <c r="B16" s="138" t="s">
        <v>10</v>
      </c>
      <c r="C16" s="137"/>
      <c r="D16" s="137"/>
      <c r="E16" s="137"/>
      <c r="F16" s="137"/>
      <c r="G16" s="137"/>
      <c r="H16" s="137"/>
      <c r="I16" s="137"/>
      <c r="J16" s="137"/>
      <c r="K16" s="137"/>
      <c r="L16" s="137"/>
      <c r="M16" s="137"/>
      <c r="N16" s="137"/>
      <c r="O16" s="137"/>
      <c r="P16" s="137"/>
    </row>
    <row r="17" spans="1:16" s="11" customFormat="1" ht="35.25" customHeight="1">
      <c r="A17" s="286"/>
      <c r="B17" s="138" t="s">
        <v>75</v>
      </c>
      <c r="C17" s="227"/>
      <c r="D17" s="227"/>
      <c r="E17" s="227"/>
      <c r="F17" s="227"/>
      <c r="G17" s="227"/>
      <c r="H17" s="227"/>
      <c r="I17" s="227"/>
      <c r="J17" s="227"/>
      <c r="K17" s="227"/>
      <c r="L17" s="227"/>
      <c r="M17" s="227"/>
      <c r="N17" s="227"/>
      <c r="O17" s="227"/>
      <c r="P17" s="227"/>
    </row>
    <row r="18" spans="1:16" s="3" customFormat="1" ht="36.75" customHeight="1">
      <c r="A18" s="291"/>
      <c r="B18" s="291"/>
      <c r="C18" s="292"/>
      <c r="D18" s="292"/>
      <c r="E18" s="292"/>
      <c r="F18" s="292"/>
      <c r="G18" s="292"/>
      <c r="H18" s="292"/>
      <c r="I18" s="292"/>
      <c r="J18" s="290"/>
      <c r="K18" s="292"/>
      <c r="L18" s="292"/>
      <c r="M18" s="290"/>
      <c r="N18" s="292"/>
      <c r="O18" s="292"/>
      <c r="P18" s="292"/>
    </row>
    <row r="19" spans="1:16" s="3" customFormat="1">
      <c r="A19" s="4"/>
      <c r="B19" s="4"/>
    </row>
    <row r="20" spans="1:16" s="3" customFormat="1" ht="24.75" customHeight="1">
      <c r="A20" s="4"/>
      <c r="B20" s="715" t="s">
        <v>249</v>
      </c>
      <c r="C20" s="715"/>
      <c r="D20" s="715"/>
      <c r="E20" s="715"/>
      <c r="F20" s="715"/>
      <c r="G20" s="715"/>
      <c r="H20" s="715"/>
      <c r="I20" s="715"/>
      <c r="J20" s="715"/>
      <c r="K20" s="715"/>
      <c r="L20" s="715"/>
      <c r="M20" s="715"/>
      <c r="N20" s="715"/>
      <c r="O20" s="715"/>
      <c r="P20" s="715"/>
    </row>
    <row r="21" spans="1:16" s="12" customFormat="1" ht="15.75">
      <c r="A21" s="13"/>
      <c r="B21" s="13"/>
    </row>
    <row r="22" spans="1:16" s="12" customFormat="1" ht="15.75">
      <c r="A22" s="13"/>
      <c r="B22" s="13"/>
    </row>
    <row r="23" spans="1:16" s="12" customFormat="1" ht="15.75">
      <c r="A23" s="13"/>
      <c r="B23" s="13"/>
    </row>
    <row r="24" spans="1:16" s="12" customFormat="1" ht="15.75">
      <c r="A24" s="13"/>
      <c r="B24" s="13"/>
    </row>
    <row r="25" spans="1:16" s="12" customFormat="1" ht="15.75">
      <c r="A25" s="13"/>
      <c r="B25" s="13"/>
    </row>
    <row r="26" spans="1:16" s="12" customFormat="1" ht="15.75">
      <c r="A26" s="13"/>
      <c r="B26" s="13"/>
    </row>
    <row r="27" spans="1:16" s="12" customFormat="1" ht="15.75">
      <c r="A27" s="13"/>
      <c r="B27" s="13"/>
    </row>
    <row r="28" spans="1:16" s="12" customFormat="1" ht="15.75">
      <c r="A28" s="13"/>
      <c r="B28" s="13"/>
    </row>
    <row r="29" spans="1:16" s="12" customFormat="1" ht="15.75">
      <c r="A29" s="13"/>
      <c r="B29" s="13"/>
    </row>
    <row r="30" spans="1:16" s="12" customFormat="1" ht="15.75">
      <c r="A30" s="13"/>
      <c r="B30" s="13"/>
    </row>
    <row r="31" spans="1:16" s="12" customFormat="1" ht="15.75">
      <c r="A31" s="13"/>
      <c r="B31" s="13"/>
    </row>
    <row r="32" spans="1:16" s="12" customFormat="1" ht="15.75">
      <c r="A32" s="13"/>
      <c r="B32" s="13"/>
    </row>
    <row r="33" spans="1:2" s="3" customFormat="1">
      <c r="A33" s="4"/>
      <c r="B33" s="4"/>
    </row>
    <row r="34" spans="1:2" s="3" customFormat="1">
      <c r="A34" s="4"/>
      <c r="B34" s="4"/>
    </row>
    <row r="35" spans="1:2" s="3" customFormat="1">
      <c r="A35" s="4"/>
      <c r="B35" s="4"/>
    </row>
    <row r="36" spans="1:2" s="3" customFormat="1">
      <c r="A36" s="4"/>
      <c r="B36" s="4"/>
    </row>
    <row r="37" spans="1:2" s="3" customFormat="1">
      <c r="A37" s="4"/>
      <c r="B37" s="4"/>
    </row>
    <row r="38" spans="1:2" s="3" customFormat="1">
      <c r="A38" s="4"/>
      <c r="B38" s="4"/>
    </row>
    <row r="39" spans="1:2" s="3" customFormat="1">
      <c r="A39" s="4"/>
      <c r="B39" s="4"/>
    </row>
    <row r="40" spans="1:2" s="3" customFormat="1">
      <c r="A40" s="4"/>
      <c r="B40" s="4"/>
    </row>
    <row r="41" spans="1:2" s="3" customFormat="1">
      <c r="A41" s="4"/>
      <c r="B41" s="4"/>
    </row>
    <row r="42" spans="1:2" s="3" customFormat="1">
      <c r="A42" s="4"/>
      <c r="B42" s="4"/>
    </row>
    <row r="43" spans="1:2" s="3" customFormat="1">
      <c r="A43" s="4"/>
      <c r="B43" s="4"/>
    </row>
    <row r="44" spans="1:2" s="3" customFormat="1">
      <c r="A44" s="4"/>
      <c r="B44" s="4"/>
    </row>
    <row r="45" spans="1:2" s="3" customFormat="1">
      <c r="A45" s="4"/>
      <c r="B45" s="4"/>
    </row>
    <row r="46" spans="1:2" s="3" customFormat="1">
      <c r="A46" s="4"/>
      <c r="B46" s="4"/>
    </row>
    <row r="47" spans="1:2" s="3" customFormat="1">
      <c r="A47" s="4"/>
      <c r="B47" s="4"/>
    </row>
    <row r="48" spans="1:2" s="3" customFormat="1">
      <c r="A48" s="4"/>
      <c r="B48" s="4"/>
    </row>
    <row r="49" spans="1:2" s="3" customFormat="1">
      <c r="A49" s="4"/>
      <c r="B49" s="4"/>
    </row>
    <row r="50" spans="1:2" s="3" customFormat="1">
      <c r="A50" s="4"/>
      <c r="B50" s="4"/>
    </row>
    <row r="51" spans="1:2" s="3" customFormat="1">
      <c r="A51" s="4"/>
      <c r="B51" s="4"/>
    </row>
    <row r="52" spans="1:2" s="3" customFormat="1">
      <c r="A52" s="4"/>
      <c r="B52" s="4"/>
    </row>
    <row r="53" spans="1:2" s="3" customFormat="1">
      <c r="A53" s="4"/>
      <c r="B53" s="4"/>
    </row>
    <row r="54" spans="1:2" s="3" customFormat="1">
      <c r="A54" s="4"/>
      <c r="B54" s="4"/>
    </row>
    <row r="55" spans="1:2" s="3" customFormat="1">
      <c r="A55" s="4"/>
      <c r="B55" s="4"/>
    </row>
    <row r="56" spans="1:2" s="3" customFormat="1">
      <c r="A56" s="4"/>
      <c r="B56" s="4"/>
    </row>
    <row r="57" spans="1:2" s="3" customFormat="1">
      <c r="A57" s="4"/>
      <c r="B57" s="4"/>
    </row>
    <row r="58" spans="1:2" s="3" customFormat="1">
      <c r="A58" s="4"/>
      <c r="B58" s="4"/>
    </row>
    <row r="59" spans="1:2" s="3" customFormat="1">
      <c r="A59" s="4"/>
      <c r="B59" s="4"/>
    </row>
    <row r="60" spans="1:2" s="3" customFormat="1">
      <c r="A60" s="4"/>
      <c r="B60" s="4"/>
    </row>
    <row r="61" spans="1:2" s="3" customFormat="1">
      <c r="A61" s="4"/>
      <c r="B61" s="4"/>
    </row>
    <row r="62" spans="1:2" s="3" customFormat="1">
      <c r="A62" s="4"/>
      <c r="B62" s="4"/>
    </row>
    <row r="63" spans="1:2" s="3" customFormat="1">
      <c r="A63" s="4"/>
      <c r="B63" s="4"/>
    </row>
    <row r="64" spans="1:2" s="3" customFormat="1">
      <c r="A64" s="4"/>
      <c r="B64" s="4"/>
    </row>
    <row r="65" spans="1:2" s="3" customFormat="1">
      <c r="A65" s="4"/>
      <c r="B65" s="4"/>
    </row>
    <row r="66" spans="1:2" s="3" customFormat="1">
      <c r="A66" s="4"/>
      <c r="B66" s="4"/>
    </row>
    <row r="67" spans="1:2" s="3" customFormat="1">
      <c r="A67" s="4"/>
      <c r="B67" s="4"/>
    </row>
    <row r="68" spans="1:2" s="3" customFormat="1">
      <c r="A68" s="4"/>
      <c r="B68" s="4"/>
    </row>
    <row r="69" spans="1:2" s="3" customFormat="1">
      <c r="A69" s="4"/>
      <c r="B69" s="4"/>
    </row>
    <row r="70" spans="1:2" s="3" customFormat="1">
      <c r="A70" s="4"/>
      <c r="B70" s="4"/>
    </row>
    <row r="71" spans="1:2" s="3" customFormat="1">
      <c r="A71" s="4"/>
      <c r="B71" s="4"/>
    </row>
    <row r="72" spans="1:2" s="3" customFormat="1">
      <c r="A72" s="4"/>
      <c r="B72" s="4"/>
    </row>
    <row r="73" spans="1:2" s="3" customFormat="1">
      <c r="A73" s="4"/>
      <c r="B73" s="4"/>
    </row>
    <row r="74" spans="1:2" s="3" customFormat="1">
      <c r="A74" s="4"/>
      <c r="B74" s="4"/>
    </row>
    <row r="75" spans="1:2" s="3" customFormat="1">
      <c r="A75" s="4"/>
      <c r="B75" s="4"/>
    </row>
    <row r="76" spans="1:2" s="3" customFormat="1">
      <c r="A76" s="4"/>
      <c r="B76" s="4"/>
    </row>
    <row r="77" spans="1:2" s="3" customFormat="1">
      <c r="A77" s="4"/>
      <c r="B77" s="4"/>
    </row>
    <row r="78" spans="1:2" s="3" customFormat="1">
      <c r="A78" s="4"/>
      <c r="B78" s="4"/>
    </row>
    <row r="79" spans="1:2" s="3" customFormat="1">
      <c r="A79" s="4"/>
      <c r="B79" s="4"/>
    </row>
    <row r="80" spans="1:2" s="3" customFormat="1">
      <c r="A80" s="4"/>
      <c r="B80" s="4"/>
    </row>
    <row r="81" spans="1:2" s="3" customFormat="1">
      <c r="A81" s="4"/>
      <c r="B81" s="4"/>
    </row>
    <row r="82" spans="1:2" s="3" customFormat="1">
      <c r="A82" s="4"/>
      <c r="B82" s="4"/>
    </row>
    <row r="83" spans="1:2" s="3" customFormat="1">
      <c r="A83" s="4"/>
      <c r="B83" s="4"/>
    </row>
    <row r="84" spans="1:2" s="3" customFormat="1">
      <c r="A84" s="4"/>
      <c r="B84" s="4"/>
    </row>
    <row r="85" spans="1:2" s="3" customFormat="1">
      <c r="A85" s="4"/>
      <c r="B85" s="4"/>
    </row>
    <row r="86" spans="1:2" s="3" customFormat="1">
      <c r="A86" s="4"/>
      <c r="B86" s="4"/>
    </row>
    <row r="87" spans="1:2" s="3" customFormat="1">
      <c r="A87" s="4"/>
      <c r="B87" s="4"/>
    </row>
    <row r="88" spans="1:2" s="3" customFormat="1">
      <c r="A88" s="4"/>
      <c r="B88" s="4"/>
    </row>
    <row r="89" spans="1:2" s="3" customFormat="1">
      <c r="A89" s="4"/>
      <c r="B89" s="4"/>
    </row>
    <row r="90" spans="1:2" s="3" customFormat="1">
      <c r="A90" s="4"/>
      <c r="B90" s="4"/>
    </row>
    <row r="91" spans="1:2" s="3" customFormat="1">
      <c r="A91" s="4"/>
      <c r="B91" s="4"/>
    </row>
    <row r="92" spans="1:2" s="3" customFormat="1">
      <c r="A92" s="4"/>
      <c r="B92" s="4"/>
    </row>
    <row r="93" spans="1:2" s="3" customFormat="1">
      <c r="A93" s="4"/>
      <c r="B93" s="4"/>
    </row>
    <row r="94" spans="1:2" s="3" customFormat="1">
      <c r="A94" s="4"/>
      <c r="B94" s="4"/>
    </row>
    <row r="95" spans="1:2" s="3" customFormat="1">
      <c r="A95" s="4"/>
      <c r="B95" s="4"/>
    </row>
    <row r="96" spans="1:2" s="3" customFormat="1">
      <c r="A96" s="4"/>
      <c r="B96" s="4"/>
    </row>
    <row r="97" spans="1:2" s="3" customFormat="1">
      <c r="A97" s="4"/>
      <c r="B97" s="4"/>
    </row>
    <row r="98" spans="1:2" s="3" customFormat="1">
      <c r="A98" s="4"/>
      <c r="B98" s="4"/>
    </row>
    <row r="99" spans="1:2" s="3" customFormat="1">
      <c r="A99" s="4"/>
      <c r="B99" s="4"/>
    </row>
    <row r="100" spans="1:2" s="3" customFormat="1">
      <c r="A100" s="4"/>
      <c r="B100" s="4"/>
    </row>
    <row r="101" spans="1:2" s="3" customFormat="1">
      <c r="A101" s="4"/>
      <c r="B101" s="4"/>
    </row>
    <row r="102" spans="1:2" s="3" customFormat="1">
      <c r="A102" s="4"/>
      <c r="B102" s="4"/>
    </row>
    <row r="103" spans="1:2" s="3" customFormat="1">
      <c r="A103" s="4"/>
      <c r="B103" s="4"/>
    </row>
    <row r="104" spans="1:2" s="3" customFormat="1">
      <c r="A104" s="4"/>
      <c r="B104" s="4"/>
    </row>
    <row r="105" spans="1:2" s="3" customFormat="1">
      <c r="A105" s="4"/>
      <c r="B105" s="4"/>
    </row>
    <row r="106" spans="1:2" s="3" customFormat="1">
      <c r="A106" s="4"/>
      <c r="B106" s="4"/>
    </row>
    <row r="107" spans="1:2" s="3" customFormat="1">
      <c r="A107" s="4"/>
      <c r="B107" s="4"/>
    </row>
    <row r="108" spans="1:2" s="3" customFormat="1">
      <c r="A108" s="4"/>
      <c r="B108" s="4"/>
    </row>
    <row r="109" spans="1:2" s="3" customFormat="1">
      <c r="A109" s="4"/>
      <c r="B109" s="4"/>
    </row>
    <row r="110" spans="1:2" s="3" customFormat="1">
      <c r="A110" s="4"/>
      <c r="B110" s="4"/>
    </row>
    <row r="111" spans="1:2" s="3" customFormat="1">
      <c r="A111" s="4"/>
      <c r="B111" s="4"/>
    </row>
    <row r="112" spans="1:2" s="3" customFormat="1">
      <c r="A112" s="4"/>
      <c r="B112" s="4"/>
    </row>
    <row r="113" spans="1:2" s="3" customFormat="1">
      <c r="A113" s="4"/>
      <c r="B113" s="4"/>
    </row>
    <row r="114" spans="1:2" s="3" customFormat="1">
      <c r="A114" s="4"/>
      <c r="B114" s="4"/>
    </row>
    <row r="115" spans="1:2" s="3" customFormat="1">
      <c r="A115" s="4"/>
      <c r="B115" s="4"/>
    </row>
    <row r="116" spans="1:2" s="3" customFormat="1">
      <c r="A116" s="4"/>
      <c r="B116" s="4"/>
    </row>
    <row r="117" spans="1:2" s="3" customFormat="1">
      <c r="A117" s="4"/>
      <c r="B117" s="4"/>
    </row>
    <row r="118" spans="1:2" s="3" customFormat="1">
      <c r="A118" s="4"/>
      <c r="B118" s="4"/>
    </row>
    <row r="119" spans="1:2" s="3" customFormat="1">
      <c r="A119" s="4"/>
      <c r="B119" s="4"/>
    </row>
    <row r="120" spans="1:2" s="3" customFormat="1">
      <c r="A120" s="4"/>
      <c r="B120" s="4"/>
    </row>
    <row r="121" spans="1:2" s="3" customFormat="1">
      <c r="A121" s="4"/>
      <c r="B121" s="4"/>
    </row>
    <row r="122" spans="1:2" s="3" customFormat="1">
      <c r="A122" s="4"/>
      <c r="B122" s="4"/>
    </row>
    <row r="123" spans="1:2" s="3" customFormat="1">
      <c r="A123" s="4"/>
      <c r="B123" s="4"/>
    </row>
    <row r="124" spans="1:2" s="3" customFormat="1">
      <c r="A124" s="4"/>
      <c r="B124" s="4"/>
    </row>
    <row r="125" spans="1:2" s="3" customFormat="1">
      <c r="A125" s="4"/>
      <c r="B125" s="4"/>
    </row>
    <row r="126" spans="1:2" s="3" customFormat="1">
      <c r="A126" s="4"/>
      <c r="B126" s="4"/>
    </row>
    <row r="127" spans="1:2" s="3" customFormat="1">
      <c r="A127" s="4"/>
      <c r="B127" s="4"/>
    </row>
    <row r="128" spans="1:2" s="3" customFormat="1">
      <c r="A128" s="4"/>
      <c r="B128" s="4"/>
    </row>
    <row r="129" spans="1:2" s="3" customFormat="1">
      <c r="A129" s="4"/>
      <c r="B129" s="4"/>
    </row>
    <row r="130" spans="1:2" s="3" customFormat="1">
      <c r="A130" s="4"/>
      <c r="B130" s="4"/>
    </row>
    <row r="131" spans="1:2" s="3" customFormat="1">
      <c r="A131" s="4"/>
      <c r="B131" s="4"/>
    </row>
    <row r="132" spans="1:2" s="3" customFormat="1">
      <c r="A132" s="4"/>
      <c r="B132" s="4"/>
    </row>
    <row r="133" spans="1:2" s="3" customFormat="1">
      <c r="A133" s="4"/>
      <c r="B133" s="4"/>
    </row>
    <row r="134" spans="1:2" s="3" customFormat="1">
      <c r="A134" s="4"/>
      <c r="B134" s="4"/>
    </row>
    <row r="135" spans="1:2" s="3" customFormat="1">
      <c r="A135" s="4"/>
      <c r="B135" s="4"/>
    </row>
  </sheetData>
  <mergeCells count="28">
    <mergeCell ref="B20:P20"/>
    <mergeCell ref="A4:P4"/>
    <mergeCell ref="E6:F6"/>
    <mergeCell ref="E7:E9"/>
    <mergeCell ref="F7:F9"/>
    <mergeCell ref="J8:J9"/>
    <mergeCell ref="K6:M6"/>
    <mergeCell ref="K7:K9"/>
    <mergeCell ref="L7:M7"/>
    <mergeCell ref="H7:H9"/>
    <mergeCell ref="I7:J7"/>
    <mergeCell ref="I8:I9"/>
    <mergeCell ref="L8:L9"/>
    <mergeCell ref="M8:M9"/>
    <mergeCell ref="H6:J6"/>
    <mergeCell ref="A6:A9"/>
    <mergeCell ref="B6:B9"/>
    <mergeCell ref="A1:P1"/>
    <mergeCell ref="A2:P2"/>
    <mergeCell ref="A3:P3"/>
    <mergeCell ref="N5:P5"/>
    <mergeCell ref="N6:N9"/>
    <mergeCell ref="P6:P9"/>
    <mergeCell ref="C7:C9"/>
    <mergeCell ref="D7:D9"/>
    <mergeCell ref="C6:D6"/>
    <mergeCell ref="G6:G9"/>
    <mergeCell ref="O6:O9"/>
  </mergeCells>
  <printOptions horizontalCentered="1"/>
  <pageMargins left="0.25" right="0.25" top="0.5" bottom="0.5" header="0" footer="0"/>
  <pageSetup paperSize="9" scale="95" orientation="landscape"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27"/>
  <sheetViews>
    <sheetView zoomScale="60" zoomScaleNormal="60" workbookViewId="0">
      <pane xSplit="5" ySplit="15" topLeftCell="F16" activePane="bottomRight" state="frozen"/>
      <selection pane="topRight" activeCell="F1" sqref="F1"/>
      <selection pane="bottomLeft" activeCell="A16" sqref="A16"/>
      <selection pane="bottomRight" activeCell="F16" sqref="F16"/>
    </sheetView>
  </sheetViews>
  <sheetFormatPr defaultRowHeight="18.75"/>
  <cols>
    <col min="1" max="1" width="5.140625" style="72" customWidth="1"/>
    <col min="2" max="2" width="24" style="73" customWidth="1"/>
    <col min="3" max="3" width="9" style="74" customWidth="1"/>
    <col min="4" max="4" width="9.140625" style="74" customWidth="1"/>
    <col min="5" max="5" width="10.140625" style="74" customWidth="1"/>
    <col min="6" max="6" width="10.7109375" style="75" customWidth="1"/>
    <col min="7" max="7" width="10" style="75" customWidth="1"/>
    <col min="8" max="9" width="9.42578125" style="75" customWidth="1"/>
    <col min="10" max="10" width="10.7109375" style="75" customWidth="1"/>
    <col min="11" max="11" width="9.85546875" style="75" customWidth="1"/>
    <col min="12" max="12" width="12.7109375" style="75" customWidth="1"/>
    <col min="13" max="14" width="10.42578125" style="75" customWidth="1"/>
    <col min="15" max="17" width="8.85546875" style="75" customWidth="1"/>
    <col min="18" max="19" width="11.5703125" style="75" customWidth="1"/>
    <col min="20" max="20" width="10.140625" style="75" customWidth="1"/>
    <col min="21" max="25" width="9.5703125" style="75" customWidth="1"/>
    <col min="26" max="26" width="11.140625" style="75" customWidth="1"/>
    <col min="27" max="30" width="10.140625" style="75" customWidth="1"/>
    <col min="31" max="32" width="9.5703125" style="75" customWidth="1"/>
    <col min="33" max="33" width="11.140625" style="75" customWidth="1"/>
    <col min="34" max="34" width="16.28515625" style="75" customWidth="1"/>
    <col min="35" max="35" width="9.85546875" style="75" customWidth="1"/>
    <col min="36" max="36" width="7.7109375" style="75" customWidth="1"/>
    <col min="37" max="37" width="8.28515625" style="75" customWidth="1"/>
    <col min="38" max="38" width="13.42578125" style="75" customWidth="1"/>
    <col min="39" max="39" width="12.140625" style="75" customWidth="1"/>
    <col min="40" max="41" width="9.5703125" style="75" customWidth="1"/>
    <col min="42" max="42" width="11.140625" style="75" customWidth="1"/>
    <col min="43" max="43" width="10.140625" style="75" customWidth="1"/>
    <col min="44" max="45" width="9.85546875" style="75" customWidth="1"/>
    <col min="46" max="47" width="12.5703125" style="75" customWidth="1"/>
    <col min="48" max="49" width="9.5703125" style="75" customWidth="1"/>
    <col min="50" max="50" width="11.140625" style="75" customWidth="1"/>
    <col min="51" max="51" width="9.42578125" style="75" customWidth="1"/>
    <col min="52" max="16384" width="9.140625" style="40"/>
  </cols>
  <sheetData>
    <row r="1" spans="1:51" s="39" customFormat="1" ht="34.5" customHeight="1">
      <c r="A1" s="735" t="s">
        <v>156</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c r="AF1" s="735"/>
      <c r="AG1" s="735"/>
      <c r="AH1" s="735"/>
      <c r="AI1" s="735"/>
      <c r="AJ1" s="735"/>
      <c r="AK1" s="735"/>
      <c r="AL1" s="735"/>
      <c r="AM1" s="735"/>
      <c r="AN1" s="735"/>
      <c r="AO1" s="735"/>
      <c r="AP1" s="735"/>
      <c r="AQ1" s="735"/>
      <c r="AR1" s="735"/>
      <c r="AS1" s="735"/>
      <c r="AT1" s="735"/>
      <c r="AU1" s="735"/>
      <c r="AV1" s="735"/>
      <c r="AW1" s="735"/>
      <c r="AX1" s="735"/>
      <c r="AY1" s="735"/>
    </row>
    <row r="2" spans="1:51" s="39" customFormat="1" ht="32.25" hidden="1" customHeight="1">
      <c r="A2" s="141"/>
      <c r="B2" s="142"/>
      <c r="C2" s="142"/>
      <c r="D2" s="142"/>
      <c r="E2" s="142"/>
      <c r="F2" s="142"/>
      <c r="G2" s="141"/>
      <c r="H2" s="142"/>
      <c r="I2" s="142"/>
      <c r="J2" s="142"/>
      <c r="K2" s="142"/>
      <c r="L2" s="142"/>
      <c r="M2" s="142"/>
      <c r="N2" s="142"/>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4" t="s">
        <v>136</v>
      </c>
    </row>
    <row r="3" spans="1:51" s="39" customFormat="1" ht="34.5" customHeight="1">
      <c r="A3" s="736" t="s">
        <v>114</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c r="AT3" s="736"/>
      <c r="AU3" s="736"/>
      <c r="AV3" s="736"/>
      <c r="AW3" s="736"/>
      <c r="AX3" s="736"/>
      <c r="AY3" s="736"/>
    </row>
    <row r="4" spans="1:51" s="39" customFormat="1" ht="27.75" hidden="1">
      <c r="A4" s="737" t="s">
        <v>144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row>
    <row r="5" spans="1:51" ht="85.5" customHeight="1">
      <c r="A5" s="738" t="s">
        <v>265</v>
      </c>
      <c r="B5" s="738"/>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row>
    <row r="6" spans="1:51" ht="41.25" customHeight="1">
      <c r="A6" s="739" t="str">
        <f>'Bieu 01_NSTW'!A3:AG3</f>
        <v xml:space="preserve">(Kèm theo Quyết định số:           /QĐ-UBND ngày        tháng 12 năm 2023 của UBND thành phố Lai Châu) </v>
      </c>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39"/>
    </row>
    <row r="7" spans="1:51" ht="35.25" customHeight="1">
      <c r="A7" s="724" t="s">
        <v>21</v>
      </c>
      <c r="B7" s="724"/>
      <c r="C7" s="724"/>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724"/>
    </row>
    <row r="8" spans="1:51" s="263" customFormat="1" ht="45" customHeight="1">
      <c r="A8" s="722" t="s">
        <v>0</v>
      </c>
      <c r="B8" s="722" t="s">
        <v>1</v>
      </c>
      <c r="C8" s="722" t="s">
        <v>3</v>
      </c>
      <c r="D8" s="722" t="s">
        <v>6</v>
      </c>
      <c r="E8" s="727" t="s">
        <v>145</v>
      </c>
      <c r="F8" s="728"/>
      <c r="G8" s="728"/>
      <c r="H8" s="728"/>
      <c r="I8" s="728"/>
      <c r="J8" s="728"/>
      <c r="K8" s="728"/>
      <c r="L8" s="728"/>
      <c r="M8" s="729"/>
      <c r="N8" s="721" t="s">
        <v>270</v>
      </c>
      <c r="O8" s="726"/>
      <c r="P8" s="726"/>
      <c r="Q8" s="726"/>
      <c r="R8" s="726"/>
      <c r="S8" s="722" t="s">
        <v>276</v>
      </c>
      <c r="T8" s="721" t="s">
        <v>271</v>
      </c>
      <c r="U8" s="726"/>
      <c r="V8" s="726"/>
      <c r="W8" s="726"/>
      <c r="X8" s="726"/>
      <c r="Y8" s="726"/>
      <c r="Z8" s="726"/>
      <c r="AA8" s="717" t="s">
        <v>272</v>
      </c>
      <c r="AB8" s="718"/>
      <c r="AC8" s="718"/>
      <c r="AD8" s="718"/>
      <c r="AE8" s="718"/>
      <c r="AF8" s="718"/>
      <c r="AG8" s="718"/>
      <c r="AH8" s="722" t="s">
        <v>275</v>
      </c>
      <c r="AI8" s="717" t="s">
        <v>242</v>
      </c>
      <c r="AJ8" s="718"/>
      <c r="AK8" s="718"/>
      <c r="AL8" s="718"/>
      <c r="AM8" s="718"/>
      <c r="AN8" s="718"/>
      <c r="AO8" s="718"/>
      <c r="AP8" s="718"/>
      <c r="AQ8" s="717" t="s">
        <v>273</v>
      </c>
      <c r="AR8" s="718"/>
      <c r="AS8" s="718"/>
      <c r="AT8" s="718"/>
      <c r="AU8" s="718"/>
      <c r="AV8" s="718"/>
      <c r="AW8" s="718"/>
      <c r="AX8" s="718"/>
      <c r="AY8" s="722" t="s">
        <v>5</v>
      </c>
    </row>
    <row r="9" spans="1:51" s="263" customFormat="1" ht="26.45" customHeight="1">
      <c r="A9" s="725"/>
      <c r="B9" s="725"/>
      <c r="C9" s="725"/>
      <c r="D9" s="725"/>
      <c r="E9" s="721" t="s">
        <v>37</v>
      </c>
      <c r="F9" s="727" t="s">
        <v>38</v>
      </c>
      <c r="G9" s="728"/>
      <c r="H9" s="728"/>
      <c r="I9" s="728"/>
      <c r="J9" s="728"/>
      <c r="K9" s="728"/>
      <c r="L9" s="728"/>
      <c r="M9" s="729"/>
      <c r="N9" s="726"/>
      <c r="O9" s="726"/>
      <c r="P9" s="726"/>
      <c r="Q9" s="726"/>
      <c r="R9" s="726"/>
      <c r="S9" s="725"/>
      <c r="T9" s="726"/>
      <c r="U9" s="726"/>
      <c r="V9" s="726"/>
      <c r="W9" s="726"/>
      <c r="X9" s="726"/>
      <c r="Y9" s="726"/>
      <c r="Z9" s="726"/>
      <c r="AA9" s="719"/>
      <c r="AB9" s="720"/>
      <c r="AC9" s="720"/>
      <c r="AD9" s="720"/>
      <c r="AE9" s="720"/>
      <c r="AF9" s="720"/>
      <c r="AG9" s="720"/>
      <c r="AH9" s="725"/>
      <c r="AI9" s="719"/>
      <c r="AJ9" s="720"/>
      <c r="AK9" s="720"/>
      <c r="AL9" s="720"/>
      <c r="AM9" s="720"/>
      <c r="AN9" s="720"/>
      <c r="AO9" s="720"/>
      <c r="AP9" s="720"/>
      <c r="AQ9" s="719"/>
      <c r="AR9" s="720"/>
      <c r="AS9" s="720"/>
      <c r="AT9" s="720"/>
      <c r="AU9" s="720"/>
      <c r="AV9" s="720"/>
      <c r="AW9" s="720"/>
      <c r="AX9" s="720"/>
      <c r="AY9" s="725"/>
    </row>
    <row r="10" spans="1:51" s="263" customFormat="1" ht="27" customHeight="1">
      <c r="A10" s="725"/>
      <c r="B10" s="725"/>
      <c r="C10" s="725"/>
      <c r="D10" s="725"/>
      <c r="E10" s="721"/>
      <c r="F10" s="721" t="s">
        <v>39</v>
      </c>
      <c r="G10" s="730" t="s">
        <v>40</v>
      </c>
      <c r="H10" s="731"/>
      <c r="I10" s="731"/>
      <c r="J10" s="731"/>
      <c r="K10" s="731"/>
      <c r="L10" s="731"/>
      <c r="M10" s="732"/>
      <c r="N10" s="721" t="s">
        <v>39</v>
      </c>
      <c r="O10" s="741" t="s">
        <v>40</v>
      </c>
      <c r="P10" s="741"/>
      <c r="Q10" s="741"/>
      <c r="R10" s="741"/>
      <c r="S10" s="725"/>
      <c r="T10" s="721" t="s">
        <v>39</v>
      </c>
      <c r="U10" s="741" t="s">
        <v>40</v>
      </c>
      <c r="V10" s="741"/>
      <c r="W10" s="741"/>
      <c r="X10" s="741"/>
      <c r="Y10" s="741"/>
      <c r="Z10" s="741"/>
      <c r="AA10" s="721" t="s">
        <v>39</v>
      </c>
      <c r="AB10" s="730" t="s">
        <v>40</v>
      </c>
      <c r="AC10" s="731"/>
      <c r="AD10" s="731"/>
      <c r="AE10" s="731"/>
      <c r="AF10" s="731"/>
      <c r="AG10" s="732"/>
      <c r="AH10" s="725"/>
      <c r="AI10" s="721" t="s">
        <v>39</v>
      </c>
      <c r="AJ10" s="741" t="s">
        <v>40</v>
      </c>
      <c r="AK10" s="741"/>
      <c r="AL10" s="741"/>
      <c r="AM10" s="741"/>
      <c r="AN10" s="741"/>
      <c r="AO10" s="741"/>
      <c r="AP10" s="741"/>
      <c r="AQ10" s="721" t="s">
        <v>39</v>
      </c>
      <c r="AR10" s="741" t="s">
        <v>40</v>
      </c>
      <c r="AS10" s="741"/>
      <c r="AT10" s="741"/>
      <c r="AU10" s="741"/>
      <c r="AV10" s="741"/>
      <c r="AW10" s="741"/>
      <c r="AX10" s="741"/>
      <c r="AY10" s="725"/>
    </row>
    <row r="11" spans="1:51" s="263" customFormat="1" ht="27" customHeight="1">
      <c r="A11" s="725"/>
      <c r="B11" s="725"/>
      <c r="C11" s="725"/>
      <c r="D11" s="725"/>
      <c r="E11" s="721"/>
      <c r="F11" s="721"/>
      <c r="G11" s="717" t="s">
        <v>146</v>
      </c>
      <c r="H11" s="718"/>
      <c r="I11" s="733"/>
      <c r="J11" s="717" t="s">
        <v>147</v>
      </c>
      <c r="K11" s="718"/>
      <c r="L11" s="718"/>
      <c r="M11" s="733"/>
      <c r="N11" s="721"/>
      <c r="O11" s="721" t="s">
        <v>41</v>
      </c>
      <c r="P11" s="721"/>
      <c r="Q11" s="721"/>
      <c r="R11" s="721" t="s">
        <v>148</v>
      </c>
      <c r="S11" s="725"/>
      <c r="T11" s="721"/>
      <c r="U11" s="721" t="s">
        <v>41</v>
      </c>
      <c r="V11" s="721"/>
      <c r="W11" s="721"/>
      <c r="X11" s="727" t="s">
        <v>155</v>
      </c>
      <c r="Y11" s="728"/>
      <c r="Z11" s="729"/>
      <c r="AA11" s="721"/>
      <c r="AB11" s="721" t="s">
        <v>41</v>
      </c>
      <c r="AC11" s="721"/>
      <c r="AD11" s="721"/>
      <c r="AE11" s="727" t="s">
        <v>155</v>
      </c>
      <c r="AF11" s="728"/>
      <c r="AG11" s="729"/>
      <c r="AH11" s="725"/>
      <c r="AI11" s="721"/>
      <c r="AJ11" s="721" t="s">
        <v>41</v>
      </c>
      <c r="AK11" s="721"/>
      <c r="AL11" s="721"/>
      <c r="AM11" s="721"/>
      <c r="AN11" s="727" t="s">
        <v>155</v>
      </c>
      <c r="AO11" s="728"/>
      <c r="AP11" s="729"/>
      <c r="AQ11" s="721"/>
      <c r="AR11" s="721" t="s">
        <v>41</v>
      </c>
      <c r="AS11" s="721"/>
      <c r="AT11" s="721"/>
      <c r="AU11" s="721"/>
      <c r="AV11" s="727" t="s">
        <v>155</v>
      </c>
      <c r="AW11" s="728"/>
      <c r="AX11" s="729"/>
      <c r="AY11" s="725"/>
    </row>
    <row r="12" spans="1:51" s="263" customFormat="1" ht="27" customHeight="1">
      <c r="A12" s="725"/>
      <c r="B12" s="725"/>
      <c r="C12" s="725"/>
      <c r="D12" s="725"/>
      <c r="E12" s="721"/>
      <c r="F12" s="721"/>
      <c r="G12" s="719"/>
      <c r="H12" s="720"/>
      <c r="I12" s="734"/>
      <c r="J12" s="719"/>
      <c r="K12" s="720"/>
      <c r="L12" s="720"/>
      <c r="M12" s="734"/>
      <c r="N12" s="721"/>
      <c r="O12" s="721" t="s">
        <v>4</v>
      </c>
      <c r="P12" s="721" t="s">
        <v>43</v>
      </c>
      <c r="Q12" s="721"/>
      <c r="R12" s="721"/>
      <c r="S12" s="725"/>
      <c r="T12" s="721"/>
      <c r="U12" s="721" t="s">
        <v>4</v>
      </c>
      <c r="V12" s="721" t="s">
        <v>43</v>
      </c>
      <c r="W12" s="721"/>
      <c r="X12" s="722" t="s">
        <v>4</v>
      </c>
      <c r="Y12" s="727" t="s">
        <v>158</v>
      </c>
      <c r="Z12" s="729"/>
      <c r="AA12" s="721"/>
      <c r="AB12" s="721" t="s">
        <v>4</v>
      </c>
      <c r="AC12" s="721" t="s">
        <v>43</v>
      </c>
      <c r="AD12" s="721"/>
      <c r="AE12" s="722" t="s">
        <v>4</v>
      </c>
      <c r="AF12" s="727" t="s">
        <v>158</v>
      </c>
      <c r="AG12" s="729"/>
      <c r="AH12" s="725"/>
      <c r="AI12" s="721"/>
      <c r="AJ12" s="721" t="s">
        <v>4</v>
      </c>
      <c r="AK12" s="727" t="s">
        <v>43</v>
      </c>
      <c r="AL12" s="728"/>
      <c r="AM12" s="728"/>
      <c r="AN12" s="722" t="s">
        <v>4</v>
      </c>
      <c r="AO12" s="727" t="s">
        <v>96</v>
      </c>
      <c r="AP12" s="729"/>
      <c r="AQ12" s="721"/>
      <c r="AR12" s="721" t="s">
        <v>4</v>
      </c>
      <c r="AS12" s="727" t="s">
        <v>43</v>
      </c>
      <c r="AT12" s="728"/>
      <c r="AU12" s="728"/>
      <c r="AV12" s="722" t="s">
        <v>4</v>
      </c>
      <c r="AW12" s="727" t="s">
        <v>96</v>
      </c>
      <c r="AX12" s="729"/>
      <c r="AY12" s="725"/>
    </row>
    <row r="13" spans="1:51" s="263" customFormat="1" ht="26.45" customHeight="1">
      <c r="A13" s="725"/>
      <c r="B13" s="725"/>
      <c r="C13" s="725"/>
      <c r="D13" s="725"/>
      <c r="E13" s="721"/>
      <c r="F13" s="721"/>
      <c r="G13" s="721" t="s">
        <v>4</v>
      </c>
      <c r="H13" s="727" t="s">
        <v>96</v>
      </c>
      <c r="I13" s="729"/>
      <c r="J13" s="721" t="s">
        <v>45</v>
      </c>
      <c r="K13" s="727" t="s">
        <v>46</v>
      </c>
      <c r="L13" s="728"/>
      <c r="M13" s="729"/>
      <c r="N13" s="721"/>
      <c r="O13" s="721"/>
      <c r="P13" s="721" t="s">
        <v>29</v>
      </c>
      <c r="Q13" s="721" t="s">
        <v>160</v>
      </c>
      <c r="R13" s="721"/>
      <c r="S13" s="725"/>
      <c r="T13" s="721"/>
      <c r="U13" s="721"/>
      <c r="V13" s="721" t="s">
        <v>29</v>
      </c>
      <c r="W13" s="721" t="s">
        <v>160</v>
      </c>
      <c r="X13" s="725"/>
      <c r="Y13" s="722" t="s">
        <v>149</v>
      </c>
      <c r="Z13" s="722" t="s">
        <v>157</v>
      </c>
      <c r="AA13" s="721"/>
      <c r="AB13" s="721"/>
      <c r="AC13" s="721" t="s">
        <v>29</v>
      </c>
      <c r="AD13" s="721" t="s">
        <v>160</v>
      </c>
      <c r="AE13" s="725"/>
      <c r="AF13" s="722" t="s">
        <v>149</v>
      </c>
      <c r="AG13" s="722" t="s">
        <v>157</v>
      </c>
      <c r="AH13" s="725"/>
      <c r="AI13" s="721"/>
      <c r="AJ13" s="721"/>
      <c r="AK13" s="727" t="s">
        <v>29</v>
      </c>
      <c r="AL13" s="729"/>
      <c r="AM13" s="722" t="s">
        <v>161</v>
      </c>
      <c r="AN13" s="725"/>
      <c r="AO13" s="722" t="s">
        <v>149</v>
      </c>
      <c r="AP13" s="722" t="s">
        <v>157</v>
      </c>
      <c r="AQ13" s="721"/>
      <c r="AR13" s="721"/>
      <c r="AS13" s="727" t="s">
        <v>29</v>
      </c>
      <c r="AT13" s="729"/>
      <c r="AU13" s="722" t="s">
        <v>161</v>
      </c>
      <c r="AV13" s="725"/>
      <c r="AW13" s="722" t="s">
        <v>149</v>
      </c>
      <c r="AX13" s="722" t="s">
        <v>157</v>
      </c>
      <c r="AY13" s="725"/>
    </row>
    <row r="14" spans="1:51" s="263" customFormat="1" ht="117.75" customHeight="1">
      <c r="A14" s="723"/>
      <c r="B14" s="723"/>
      <c r="C14" s="723"/>
      <c r="D14" s="723"/>
      <c r="E14" s="721"/>
      <c r="F14" s="721"/>
      <c r="G14" s="721"/>
      <c r="H14" s="131" t="s">
        <v>159</v>
      </c>
      <c r="I14" s="279" t="s">
        <v>160</v>
      </c>
      <c r="J14" s="721"/>
      <c r="K14" s="280" t="s">
        <v>4</v>
      </c>
      <c r="L14" s="280" t="s">
        <v>149</v>
      </c>
      <c r="M14" s="280" t="s">
        <v>157</v>
      </c>
      <c r="N14" s="721"/>
      <c r="O14" s="721"/>
      <c r="P14" s="721"/>
      <c r="Q14" s="721"/>
      <c r="R14" s="721"/>
      <c r="S14" s="723"/>
      <c r="T14" s="721"/>
      <c r="U14" s="721"/>
      <c r="V14" s="721"/>
      <c r="W14" s="721"/>
      <c r="X14" s="723"/>
      <c r="Y14" s="723"/>
      <c r="Z14" s="723"/>
      <c r="AA14" s="721"/>
      <c r="AB14" s="721"/>
      <c r="AC14" s="721"/>
      <c r="AD14" s="721"/>
      <c r="AE14" s="723"/>
      <c r="AF14" s="723"/>
      <c r="AG14" s="723"/>
      <c r="AH14" s="723"/>
      <c r="AI14" s="721"/>
      <c r="AJ14" s="721"/>
      <c r="AK14" s="278" t="s">
        <v>4</v>
      </c>
      <c r="AL14" s="130" t="s">
        <v>63</v>
      </c>
      <c r="AM14" s="723"/>
      <c r="AN14" s="723"/>
      <c r="AO14" s="723"/>
      <c r="AP14" s="723"/>
      <c r="AQ14" s="721"/>
      <c r="AR14" s="721"/>
      <c r="AS14" s="278" t="s">
        <v>4</v>
      </c>
      <c r="AT14" s="130" t="s">
        <v>63</v>
      </c>
      <c r="AU14" s="723"/>
      <c r="AV14" s="723"/>
      <c r="AW14" s="723"/>
      <c r="AX14" s="723"/>
      <c r="AY14" s="723"/>
    </row>
    <row r="15" spans="1:51" s="46" customFormat="1" ht="30.75" customHeight="1">
      <c r="A15" s="45">
        <v>1</v>
      </c>
      <c r="B15" s="45">
        <v>2</v>
      </c>
      <c r="C15" s="45">
        <v>3</v>
      </c>
      <c r="D15" s="45">
        <v>4</v>
      </c>
      <c r="E15" s="45">
        <v>5</v>
      </c>
      <c r="F15" s="45">
        <v>6</v>
      </c>
      <c r="G15" s="45">
        <v>7</v>
      </c>
      <c r="H15" s="45">
        <v>8</v>
      </c>
      <c r="I15" s="45">
        <v>9</v>
      </c>
      <c r="J15" s="45">
        <v>10</v>
      </c>
      <c r="K15" s="45">
        <v>11</v>
      </c>
      <c r="L15" s="45">
        <v>12</v>
      </c>
      <c r="M15" s="45">
        <v>13</v>
      </c>
      <c r="N15" s="45">
        <v>14</v>
      </c>
      <c r="O15" s="45">
        <v>15</v>
      </c>
      <c r="P15" s="45">
        <v>16</v>
      </c>
      <c r="Q15" s="45">
        <v>17</v>
      </c>
      <c r="R15" s="45">
        <v>18</v>
      </c>
      <c r="S15" s="45">
        <v>19</v>
      </c>
      <c r="T15" s="45">
        <v>20</v>
      </c>
      <c r="U15" s="45">
        <v>21</v>
      </c>
      <c r="V15" s="45">
        <v>22</v>
      </c>
      <c r="W15" s="45">
        <v>23</v>
      </c>
      <c r="X15" s="45">
        <v>24</v>
      </c>
      <c r="Y15" s="45">
        <v>25</v>
      </c>
      <c r="Z15" s="45">
        <v>26</v>
      </c>
      <c r="AA15" s="45">
        <v>27</v>
      </c>
      <c r="AB15" s="45">
        <v>28</v>
      </c>
      <c r="AC15" s="45">
        <v>29</v>
      </c>
      <c r="AD15" s="45">
        <v>30</v>
      </c>
      <c r="AE15" s="45">
        <v>31</v>
      </c>
      <c r="AF15" s="45">
        <v>32</v>
      </c>
      <c r="AG15" s="45">
        <v>33</v>
      </c>
      <c r="AH15" s="45">
        <v>34</v>
      </c>
      <c r="AI15" s="45">
        <v>35</v>
      </c>
      <c r="AJ15" s="45">
        <v>36</v>
      </c>
      <c r="AK15" s="45">
        <v>37</v>
      </c>
      <c r="AL15" s="45">
        <v>38</v>
      </c>
      <c r="AM15" s="45">
        <v>39</v>
      </c>
      <c r="AN15" s="45">
        <v>40</v>
      </c>
      <c r="AO15" s="45">
        <v>41</v>
      </c>
      <c r="AP15" s="45">
        <v>42</v>
      </c>
      <c r="AQ15" s="45">
        <v>43</v>
      </c>
      <c r="AR15" s="45">
        <v>44</v>
      </c>
      <c r="AS15" s="45">
        <v>45</v>
      </c>
      <c r="AT15" s="45">
        <v>46</v>
      </c>
      <c r="AU15" s="45">
        <v>47</v>
      </c>
      <c r="AV15" s="45">
        <v>48</v>
      </c>
      <c r="AW15" s="45">
        <v>49</v>
      </c>
      <c r="AX15" s="45">
        <v>50</v>
      </c>
      <c r="AY15" s="45">
        <v>51</v>
      </c>
    </row>
    <row r="16" spans="1:51" s="46" customFormat="1" ht="36.75" customHeight="1">
      <c r="A16" s="238"/>
      <c r="B16" s="239" t="s">
        <v>9</v>
      </c>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45"/>
    </row>
    <row r="17" spans="1:51" ht="64.5" customHeight="1">
      <c r="A17" s="229" t="s">
        <v>7</v>
      </c>
      <c r="B17" s="240" t="s">
        <v>66</v>
      </c>
      <c r="C17" s="241"/>
      <c r="D17" s="241"/>
      <c r="E17" s="241"/>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53"/>
    </row>
    <row r="18" spans="1:51" s="57" customFormat="1" ht="115.5" customHeight="1">
      <c r="A18" s="229" t="s">
        <v>72</v>
      </c>
      <c r="B18" s="242" t="s">
        <v>266</v>
      </c>
      <c r="C18" s="243"/>
      <c r="D18" s="243"/>
      <c r="E18" s="243"/>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56"/>
    </row>
    <row r="19" spans="1:51" s="62" customFormat="1" ht="35.25" customHeight="1">
      <c r="A19" s="232" t="s">
        <v>70</v>
      </c>
      <c r="B19" s="244" t="s">
        <v>77</v>
      </c>
      <c r="C19" s="245"/>
      <c r="D19" s="245"/>
      <c r="E19" s="245"/>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61"/>
    </row>
    <row r="20" spans="1:51" ht="38.65" customHeight="1">
      <c r="A20" s="234" t="s">
        <v>68</v>
      </c>
      <c r="B20" s="246" t="s">
        <v>73</v>
      </c>
      <c r="C20" s="241"/>
      <c r="D20" s="241"/>
      <c r="E20" s="241"/>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53"/>
    </row>
    <row r="21" spans="1:51" ht="29.25" customHeight="1">
      <c r="A21" s="235" t="s">
        <v>75</v>
      </c>
      <c r="B21" s="247" t="s">
        <v>19</v>
      </c>
      <c r="C21" s="241"/>
      <c r="D21" s="241"/>
      <c r="E21" s="241"/>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53"/>
    </row>
    <row r="22" spans="1:51" s="62" customFormat="1" ht="39.75" customHeight="1">
      <c r="A22" s="232" t="s">
        <v>76</v>
      </c>
      <c r="B22" s="244" t="s">
        <v>79</v>
      </c>
      <c r="C22" s="245"/>
      <c r="D22" s="245"/>
      <c r="E22" s="245"/>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61"/>
    </row>
    <row r="23" spans="1:51" ht="36.75" customHeight="1">
      <c r="A23" s="234" t="s">
        <v>68</v>
      </c>
      <c r="B23" s="246" t="s">
        <v>73</v>
      </c>
      <c r="C23" s="241"/>
      <c r="D23" s="241"/>
      <c r="E23" s="241"/>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53"/>
    </row>
    <row r="24" spans="1:51" ht="31.5" customHeight="1">
      <c r="A24" s="235" t="s">
        <v>75</v>
      </c>
      <c r="B24" s="247" t="s">
        <v>19</v>
      </c>
      <c r="C24" s="241"/>
      <c r="D24" s="241"/>
      <c r="E24" s="241"/>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53"/>
    </row>
    <row r="25" spans="1:51" ht="78.75" customHeight="1">
      <c r="A25" s="229" t="s">
        <v>74</v>
      </c>
      <c r="B25" s="242" t="s">
        <v>267</v>
      </c>
      <c r="C25" s="241"/>
      <c r="D25" s="241"/>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53"/>
    </row>
    <row r="26" spans="1:51" s="39" customFormat="1" ht="40.15" customHeight="1">
      <c r="A26" s="236"/>
      <c r="B26" s="248" t="s">
        <v>150</v>
      </c>
      <c r="C26" s="249"/>
      <c r="D26" s="249"/>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67"/>
    </row>
    <row r="27" spans="1:51" ht="30" customHeight="1">
      <c r="A27" s="235" t="s">
        <v>75</v>
      </c>
      <c r="B27" s="247" t="s">
        <v>19</v>
      </c>
      <c r="C27" s="241"/>
      <c r="D27" s="241"/>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53"/>
    </row>
    <row r="28" spans="1:51" ht="79.5" customHeight="1">
      <c r="A28" s="229" t="s">
        <v>151</v>
      </c>
      <c r="B28" s="242" t="s">
        <v>269</v>
      </c>
      <c r="C28" s="241"/>
      <c r="D28" s="241"/>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53"/>
    </row>
    <row r="29" spans="1:51" s="39" customFormat="1" ht="37.5">
      <c r="A29" s="236"/>
      <c r="B29" s="248" t="s">
        <v>150</v>
      </c>
      <c r="C29" s="249"/>
      <c r="D29" s="249"/>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67"/>
    </row>
    <row r="30" spans="1:51" ht="30" customHeight="1">
      <c r="A30" s="235" t="s">
        <v>75</v>
      </c>
      <c r="B30" s="247" t="s">
        <v>19</v>
      </c>
      <c r="C30" s="241"/>
      <c r="D30" s="241"/>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53"/>
    </row>
    <row r="31" spans="1:51" ht="68.25" customHeight="1">
      <c r="A31" s="229" t="s">
        <v>152</v>
      </c>
      <c r="B31" s="242" t="s">
        <v>268</v>
      </c>
      <c r="C31" s="241"/>
      <c r="D31" s="241"/>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53"/>
    </row>
    <row r="32" spans="1:51" s="39" customFormat="1" ht="37.5">
      <c r="A32" s="236"/>
      <c r="B32" s="248" t="s">
        <v>150</v>
      </c>
      <c r="C32" s="249"/>
      <c r="D32" s="249"/>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67"/>
    </row>
    <row r="33" spans="1:51" ht="30" customHeight="1">
      <c r="A33" s="235" t="s">
        <v>75</v>
      </c>
      <c r="B33" s="247" t="s">
        <v>19</v>
      </c>
      <c r="C33" s="241"/>
      <c r="D33" s="241"/>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53"/>
    </row>
    <row r="34" spans="1:51" ht="66.75" customHeight="1">
      <c r="A34" s="229" t="s">
        <v>11</v>
      </c>
      <c r="B34" s="240" t="s">
        <v>66</v>
      </c>
      <c r="C34" s="241"/>
      <c r="D34" s="241"/>
      <c r="E34" s="241"/>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53"/>
    </row>
    <row r="35" spans="1:51" ht="50.25" customHeight="1">
      <c r="A35" s="235" t="s">
        <v>75</v>
      </c>
      <c r="B35" s="242" t="s">
        <v>22</v>
      </c>
      <c r="C35" s="241"/>
      <c r="D35" s="241"/>
      <c r="E35" s="241"/>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53"/>
    </row>
    <row r="36" spans="1:51" s="49" customFormat="1" ht="29.25" customHeight="1">
      <c r="A36" s="250"/>
      <c r="B36" s="251"/>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48"/>
    </row>
    <row r="37" spans="1:51" ht="30.75" customHeight="1">
      <c r="A37" s="68"/>
      <c r="B37" s="69" t="s">
        <v>92</v>
      </c>
      <c r="C37" s="70"/>
      <c r="D37" s="70"/>
      <c r="E37" s="70"/>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row>
    <row r="38" spans="1:51" ht="53.25" customHeight="1">
      <c r="B38" s="742" t="s">
        <v>153</v>
      </c>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row>
    <row r="39" spans="1:51" ht="53.25" customHeight="1">
      <c r="B39" s="740" t="s">
        <v>154</v>
      </c>
      <c r="C39" s="74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740"/>
      <c r="AT39" s="740"/>
      <c r="AU39" s="740"/>
      <c r="AV39" s="740"/>
      <c r="AW39" s="740"/>
      <c r="AX39" s="740"/>
      <c r="AY39" s="740"/>
    </row>
    <row r="40" spans="1:5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row>
    <row r="41" spans="1:5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row>
    <row r="42" spans="1:5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row>
    <row r="43" spans="1:5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row>
    <row r="44" spans="1:5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row>
    <row r="46" spans="1:5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row>
    <row r="47" spans="1:5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row>
    <row r="49" spans="1:5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row>
    <row r="50" spans="1:5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row>
    <row r="51" spans="1:5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row>
    <row r="52" spans="1:5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row>
    <row r="53" spans="1:5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row>
    <row r="54" spans="1:5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row>
    <row r="55" spans="1:5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row>
    <row r="56" spans="1:5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row>
    <row r="57" spans="1:5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row>
    <row r="58" spans="1:5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row>
    <row r="59" spans="1:5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row>
    <row r="60" spans="1:5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row>
    <row r="61" spans="1:5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row>
    <row r="62" spans="1:5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row>
    <row r="63" spans="1:5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row>
    <row r="64" spans="1:5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row>
    <row r="65" spans="1:5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row>
    <row r="66" spans="1:5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row>
    <row r="67" spans="1:5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row>
    <row r="68" spans="1:5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row>
    <row r="69" spans="1:5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row>
    <row r="70" spans="1:5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row>
    <row r="71" spans="1:5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row>
    <row r="72" spans="1:5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row>
    <row r="73" spans="1:5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row>
    <row r="74" spans="1:5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row>
    <row r="75" spans="1:5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row>
    <row r="76" spans="1:5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row>
    <row r="77" spans="1:5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row>
    <row r="78" spans="1:5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row>
    <row r="79" spans="1:5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row>
    <row r="80" spans="1:5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row>
    <row r="81" spans="1:5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row>
    <row r="82" spans="1:5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row>
    <row r="83" spans="1:5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row>
    <row r="84" spans="1:5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row>
    <row r="85" spans="1:5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row>
    <row r="86" spans="1:5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row>
    <row r="87" spans="1:5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row>
    <row r="88" spans="1:5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row>
    <row r="89" spans="1:5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row>
    <row r="90" spans="1:5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row>
    <row r="91" spans="1:5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row>
    <row r="92" spans="1:5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row>
    <row r="93" spans="1:5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row>
    <row r="94" spans="1:5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row>
    <row r="95" spans="1:5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row>
    <row r="96" spans="1:5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row>
    <row r="97" spans="1:5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row>
    <row r="98" spans="1:5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row>
    <row r="99" spans="1:5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row>
    <row r="100" spans="1:5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row>
    <row r="101" spans="1:5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row>
    <row r="102" spans="1:5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row>
    <row r="103" spans="1:5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row>
    <row r="104" spans="1:5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row>
    <row r="105" spans="1:5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row>
    <row r="106" spans="1:5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row>
    <row r="107" spans="1:5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row>
    <row r="108" spans="1:5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row>
    <row r="109" spans="1:5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row>
    <row r="110" spans="1:5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row>
    <row r="111" spans="1:5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row>
    <row r="112" spans="1:5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row>
    <row r="113" spans="1:5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row>
    <row r="114" spans="1:5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row>
    <row r="115" spans="1:5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row>
    <row r="116" spans="1:5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row>
    <row r="117" spans="1:5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row>
    <row r="118" spans="1:5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row>
    <row r="119" spans="1:5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row>
    <row r="120" spans="1:5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row>
    <row r="121" spans="1:5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row>
    <row r="122" spans="1:5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row>
    <row r="123" spans="1:5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row>
    <row r="124" spans="1:5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row>
    <row r="125" spans="1:5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row>
    <row r="126" spans="1:5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row>
    <row r="127" spans="1:5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row>
    <row r="128" spans="1:5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row>
    <row r="129" spans="1:5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row>
    <row r="130" spans="1:5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row>
    <row r="131" spans="1:5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row>
    <row r="132" spans="1:5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row>
    <row r="133" spans="1:5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row>
    <row r="134" spans="1:5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row>
    <row r="135" spans="1:5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row>
    <row r="136" spans="1:5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row>
    <row r="137" spans="1:5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row>
    <row r="138" spans="1:5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row>
    <row r="139" spans="1:5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row>
    <row r="140" spans="1:5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row>
    <row r="141" spans="1:5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row>
    <row r="142" spans="1:5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row>
    <row r="143" spans="1:5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row>
    <row r="144" spans="1:5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row>
    <row r="145" spans="1:5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row>
    <row r="146" spans="1:5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row>
    <row r="147" spans="1:5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row>
    <row r="148" spans="1:5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row>
    <row r="149" spans="1:5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row>
    <row r="150" spans="1:5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row>
    <row r="151" spans="1:5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row>
    <row r="152" spans="1:5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row>
    <row r="153" spans="1:5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row>
    <row r="154" spans="1:5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row>
    <row r="155" spans="1:5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row>
    <row r="156" spans="1:5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row>
    <row r="157" spans="1:5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row>
    <row r="158" spans="1:5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row>
    <row r="159" spans="1:5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row>
    <row r="160" spans="1:5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row>
    <row r="161" spans="1:5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row>
    <row r="162" spans="1:5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row>
    <row r="163" spans="1:5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row>
    <row r="164" spans="1:5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row>
    <row r="165" spans="1:5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row>
    <row r="166" spans="1:5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row>
    <row r="167" spans="1:5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row>
    <row r="168" spans="1:5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row>
    <row r="169" spans="1:5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row>
    <row r="170" spans="1:5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row>
    <row r="171" spans="1:5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row>
    <row r="172" spans="1:5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row>
    <row r="173" spans="1:5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row>
    <row r="174" spans="1:5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row>
    <row r="175" spans="1:5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row>
    <row r="176" spans="1:5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row>
    <row r="177" spans="1:5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row>
    <row r="178" spans="1:5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row>
    <row r="179" spans="1:5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row>
    <row r="180" spans="1:5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row>
    <row r="181" spans="1:5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row>
    <row r="182" spans="1:5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row>
    <row r="183" spans="1:5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row>
    <row r="184" spans="1:5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row>
    <row r="185" spans="1:5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row>
    <row r="186" spans="1:5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row>
    <row r="187" spans="1:5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row>
    <row r="188" spans="1:5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row>
    <row r="189" spans="1:5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row>
    <row r="190" spans="1:5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row>
    <row r="191" spans="1:5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row>
    <row r="192" spans="1:5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row>
    <row r="193" spans="1:5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row>
    <row r="194" spans="1:5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row>
    <row r="195" spans="1:5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row>
    <row r="196" spans="1:5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row>
    <row r="197" spans="1:5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row>
    <row r="198" spans="1:5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row>
    <row r="199" spans="1:5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row>
    <row r="200" spans="1:5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row>
    <row r="201" spans="1:5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row>
    <row r="202" spans="1:5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row>
    <row r="203" spans="1:5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row>
    <row r="204" spans="1:5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row>
    <row r="205" spans="1:5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row>
    <row r="206" spans="1:5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row>
    <row r="207" spans="1:5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row>
    <row r="208" spans="1:5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row>
    <row r="209" spans="1:5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row>
    <row r="210" spans="1:5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row>
    <row r="211" spans="1:5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row>
    <row r="212" spans="1:5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row>
    <row r="213" spans="1:5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row>
    <row r="214" spans="1:5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row>
    <row r="215" spans="1:5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row>
    <row r="216" spans="1:5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row>
    <row r="217" spans="1:5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row>
    <row r="218" spans="1:5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row>
    <row r="219" spans="1:5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row>
    <row r="220" spans="1:5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row>
    <row r="221" spans="1:5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row>
    <row r="222" spans="1:5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row>
    <row r="223" spans="1:5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row>
    <row r="224" spans="1:5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row>
    <row r="225" spans="1:5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row>
    <row r="226" spans="1:5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row>
    <row r="227" spans="1:5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row>
    <row r="228" spans="1:5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row>
    <row r="229" spans="1:5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row>
    <row r="230" spans="1:5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row>
    <row r="231" spans="1:5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row>
    <row r="232" spans="1:5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row>
    <row r="233" spans="1:5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row>
    <row r="234" spans="1:5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row>
    <row r="235" spans="1:5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row>
    <row r="236" spans="1:5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row>
    <row r="237" spans="1:5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row>
    <row r="238" spans="1:5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row>
    <row r="239" spans="1:5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row>
    <row r="240" spans="1:5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row>
    <row r="241" spans="1:5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row>
    <row r="242" spans="1:5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row>
    <row r="243" spans="1:5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row>
    <row r="244" spans="1:5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row>
    <row r="245" spans="1:5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row>
    <row r="246" spans="1:5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row>
    <row r="247" spans="1:5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row>
    <row r="248" spans="1:5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row>
    <row r="249" spans="1:5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row>
    <row r="250" spans="1:5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row>
    <row r="251" spans="1:5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row>
    <row r="252" spans="1:5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row>
    <row r="253" spans="1:5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row>
    <row r="254" spans="1:5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row>
    <row r="255" spans="1:5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row>
    <row r="256" spans="1:5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row>
    <row r="257" spans="1:5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row>
    <row r="258" spans="1:5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row>
    <row r="259" spans="1:5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row>
    <row r="260" spans="1:5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row>
    <row r="261" spans="1:5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row>
    <row r="262" spans="1:5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row>
    <row r="263" spans="1:5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row>
    <row r="264" spans="1:5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row>
    <row r="265" spans="1:5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row>
    <row r="266" spans="1:5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row>
    <row r="267" spans="1:5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row>
    <row r="268" spans="1:5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row>
    <row r="269" spans="1:5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row>
    <row r="270" spans="1:5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row>
    <row r="271" spans="1:5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row>
    <row r="272" spans="1:5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row>
    <row r="273" spans="1:5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row>
    <row r="274" spans="1:5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row>
    <row r="275" spans="1:5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row>
    <row r="276" spans="1:5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row>
    <row r="277" spans="1:5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row>
    <row r="278" spans="1:5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row>
    <row r="279" spans="1:5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row>
    <row r="280" spans="1:5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row>
    <row r="281" spans="1:5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row>
    <row r="282" spans="1:5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row>
    <row r="283" spans="1:5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row>
    <row r="284" spans="1:5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row>
    <row r="285" spans="1:5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row>
    <row r="286" spans="1:5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row>
    <row r="287" spans="1:5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row>
    <row r="288" spans="1:5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row>
    <row r="289" spans="1:5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row>
    <row r="290" spans="1:5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row>
    <row r="291" spans="1:5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row>
    <row r="292" spans="1:5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row>
    <row r="293" spans="1:5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row>
    <row r="294" spans="1:5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row>
    <row r="295" spans="1:5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row>
    <row r="296" spans="1:5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row>
    <row r="297" spans="1:5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row>
    <row r="298" spans="1:5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row>
    <row r="299" spans="1:5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row>
    <row r="300" spans="1:5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row>
    <row r="301" spans="1:5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row>
    <row r="302" spans="1:5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row>
    <row r="303" spans="1:5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row>
    <row r="304" spans="1:5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row>
    <row r="305" spans="1:5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row>
    <row r="306" spans="1:5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row>
    <row r="307" spans="1:5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row>
    <row r="308" spans="1:5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row>
    <row r="309" spans="1:5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row>
    <row r="310" spans="1:5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row>
    <row r="311" spans="1:5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row>
    <row r="312" spans="1:5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row>
    <row r="313" spans="1:5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row>
    <row r="314" spans="1:5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row>
    <row r="315" spans="1:5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row>
    <row r="316" spans="1:5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row>
    <row r="317" spans="1:5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row>
    <row r="318" spans="1:5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row>
    <row r="319" spans="1:5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row>
    <row r="320" spans="1:5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row>
    <row r="321" spans="1:5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row>
    <row r="322" spans="1:5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row>
    <row r="323" spans="1:5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row>
    <row r="324" spans="1:5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row>
    <row r="325" spans="1:5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row>
    <row r="326" spans="1:5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row>
    <row r="327" spans="1:5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row>
  </sheetData>
  <mergeCells count="87">
    <mergeCell ref="S8:S14"/>
    <mergeCell ref="AH8:AH14"/>
    <mergeCell ref="P13:P14"/>
    <mergeCell ref="Q13:Q14"/>
    <mergeCell ref="X11:Z11"/>
    <mergeCell ref="O11:Q11"/>
    <mergeCell ref="R11:R14"/>
    <mergeCell ref="U11:W11"/>
    <mergeCell ref="O12:O14"/>
    <mergeCell ref="P12:Q12"/>
    <mergeCell ref="U12:U14"/>
    <mergeCell ref="V12:W12"/>
    <mergeCell ref="B38:AY38"/>
    <mergeCell ref="J13:J14"/>
    <mergeCell ref="Z13:Z14"/>
    <mergeCell ref="AA10:AA14"/>
    <mergeCell ref="AB10:AG10"/>
    <mergeCell ref="AJ11:AM11"/>
    <mergeCell ref="AE11:AG11"/>
    <mergeCell ref="AE12:AE14"/>
    <mergeCell ref="AF12:AG12"/>
    <mergeCell ref="AF13:AF14"/>
    <mergeCell ref="J11:M12"/>
    <mergeCell ref="K13:M13"/>
    <mergeCell ref="AR11:AU11"/>
    <mergeCell ref="AS12:AU12"/>
    <mergeCell ref="AS13:AT13"/>
    <mergeCell ref="AU13:AU14"/>
    <mergeCell ref="H13:I13"/>
    <mergeCell ref="AQ10:AQ14"/>
    <mergeCell ref="AR10:AX10"/>
    <mergeCell ref="AV11:AX11"/>
    <mergeCell ref="AV12:AV14"/>
    <mergeCell ref="AW12:AX12"/>
    <mergeCell ref="AW13:AW14"/>
    <mergeCell ref="AX13:AX14"/>
    <mergeCell ref="Y12:Z12"/>
    <mergeCell ref="X12:X14"/>
    <mergeCell ref="AM13:AM14"/>
    <mergeCell ref="AN11:AP11"/>
    <mergeCell ref="AN12:AN14"/>
    <mergeCell ref="AO12:AP12"/>
    <mergeCell ref="AO13:AO14"/>
    <mergeCell ref="AP13:AP14"/>
    <mergeCell ref="B39:AY39"/>
    <mergeCell ref="V13:V14"/>
    <mergeCell ref="W13:W14"/>
    <mergeCell ref="AC13:AC14"/>
    <mergeCell ref="AD13:AD14"/>
    <mergeCell ref="AK13:AL13"/>
    <mergeCell ref="AJ12:AJ14"/>
    <mergeCell ref="AK12:AM12"/>
    <mergeCell ref="AR12:AR14"/>
    <mergeCell ref="G13:G14"/>
    <mergeCell ref="N10:N14"/>
    <mergeCell ref="O10:R10"/>
    <mergeCell ref="T10:T14"/>
    <mergeCell ref="U10:Z10"/>
    <mergeCell ref="AB11:AD11"/>
    <mergeCell ref="AJ10:AP10"/>
    <mergeCell ref="A1:AY1"/>
    <mergeCell ref="A3:AY3"/>
    <mergeCell ref="A4:AY4"/>
    <mergeCell ref="A5:AY5"/>
    <mergeCell ref="A6:AY6"/>
    <mergeCell ref="A7:AY7"/>
    <mergeCell ref="A8:A14"/>
    <mergeCell ref="B8:B14"/>
    <mergeCell ref="C8:C14"/>
    <mergeCell ref="D8:D14"/>
    <mergeCell ref="N8:R9"/>
    <mergeCell ref="T8:Z9"/>
    <mergeCell ref="AA8:AG9"/>
    <mergeCell ref="E8:M8"/>
    <mergeCell ref="F9:M9"/>
    <mergeCell ref="G10:M10"/>
    <mergeCell ref="E9:E14"/>
    <mergeCell ref="F10:F14"/>
    <mergeCell ref="G11:I12"/>
    <mergeCell ref="AQ8:AX9"/>
    <mergeCell ref="AY8:AY14"/>
    <mergeCell ref="AI8:AP9"/>
    <mergeCell ref="AI10:AI14"/>
    <mergeCell ref="Y13:Y14"/>
    <mergeCell ref="AG13:AG14"/>
    <mergeCell ref="AB12:AB14"/>
    <mergeCell ref="AC12:AD12"/>
  </mergeCells>
  <pageMargins left="0.23622047244094491" right="0.19685039370078741" top="0.62992125984251968" bottom="0.41" header="0.23622047244094491" footer="0.35433070866141736"/>
  <pageSetup paperSize="9" scale="27" fitToHeight="0" orientation="landscape" verticalDpi="4294967295" r:id="rId1"/>
  <headerFooter differentFirst="1" alignWithMargins="0">
    <oddFooter>&amp;R&amp;14&amp;P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U359"/>
  <sheetViews>
    <sheetView zoomScale="55" zoomScaleNormal="55" workbookViewId="0">
      <selection activeCell="N15" sqref="N15"/>
    </sheetView>
  </sheetViews>
  <sheetFormatPr defaultRowHeight="18.75"/>
  <cols>
    <col min="1" max="1" width="5.140625" style="72" customWidth="1"/>
    <col min="2" max="2" width="45.5703125" style="73" customWidth="1"/>
    <col min="3" max="3" width="7.7109375" style="74" customWidth="1"/>
    <col min="4" max="4" width="9" style="74" customWidth="1"/>
    <col min="5" max="7" width="9.140625" style="74" customWidth="1"/>
    <col min="8" max="8" width="10.140625" style="74" customWidth="1"/>
    <col min="9" max="9" width="10.7109375" style="75" customWidth="1"/>
    <col min="10" max="10" width="10" style="75" customWidth="1"/>
    <col min="11" max="11" width="9.42578125" style="75" customWidth="1"/>
    <col min="12" max="13" width="10.7109375" style="75" customWidth="1"/>
    <col min="14" max="14" width="9.28515625" style="75" customWidth="1"/>
    <col min="15" max="19" width="10.7109375" style="75" customWidth="1"/>
    <col min="20" max="20" width="10.42578125" style="75" customWidth="1"/>
    <col min="21" max="23" width="8.85546875" style="75" customWidth="1"/>
    <col min="24" max="25" width="10.140625" style="75" customWidth="1"/>
    <col min="26" max="28" width="9.5703125" style="75" customWidth="1"/>
    <col min="29" max="29" width="10.140625" style="75" customWidth="1"/>
    <col min="30" max="34" width="10.140625" style="75" hidden="1" customWidth="1"/>
    <col min="35" max="35" width="10.140625" style="75" customWidth="1"/>
    <col min="36" max="38" width="9.5703125" style="75" customWidth="1"/>
    <col min="39" max="40" width="10.140625" style="75" customWidth="1"/>
    <col min="41" max="42" width="9.85546875" style="75" customWidth="1"/>
    <col min="43" max="43" width="12.5703125" style="75" customWidth="1"/>
    <col min="44" max="44" width="9.85546875" style="75" customWidth="1"/>
    <col min="45" max="45" width="12.5703125" style="75" customWidth="1"/>
    <col min="46" max="46" width="10.140625" style="75" customWidth="1"/>
    <col min="47" max="47" width="9.42578125" style="75" customWidth="1"/>
    <col min="48" max="16384" width="9.140625" style="40"/>
  </cols>
  <sheetData>
    <row r="1" spans="1:47" s="39" customFormat="1" ht="34.5" customHeight="1">
      <c r="A1" s="759" t="s">
        <v>135</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c r="AO1" s="759"/>
      <c r="AP1" s="759"/>
      <c r="AQ1" s="759"/>
      <c r="AR1" s="759"/>
      <c r="AS1" s="759"/>
      <c r="AT1" s="759"/>
      <c r="AU1" s="759"/>
    </row>
    <row r="2" spans="1:47" s="39" customFormat="1" ht="32.25" hidden="1" customHeight="1">
      <c r="A2" s="126"/>
      <c r="B2" s="127"/>
      <c r="C2" s="127"/>
      <c r="D2" s="127"/>
      <c r="E2" s="127"/>
      <c r="F2" s="127"/>
      <c r="G2" s="127"/>
      <c r="H2" s="127"/>
      <c r="I2" s="127"/>
      <c r="J2" s="126"/>
      <c r="K2" s="127"/>
      <c r="L2" s="127"/>
      <c r="M2" s="127"/>
      <c r="N2" s="127"/>
      <c r="O2" s="127"/>
      <c r="P2" s="127"/>
      <c r="Q2" s="127"/>
      <c r="R2" s="127"/>
      <c r="S2" s="127"/>
      <c r="T2" s="127"/>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9" t="s">
        <v>136</v>
      </c>
    </row>
    <row r="3" spans="1:47" s="39" customFormat="1" ht="34.5" customHeight="1">
      <c r="A3" s="760" t="s">
        <v>140</v>
      </c>
      <c r="B3" s="760"/>
      <c r="C3" s="760"/>
      <c r="D3" s="760"/>
      <c r="E3" s="760"/>
      <c r="F3" s="760"/>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760"/>
      <c r="AP3" s="760"/>
      <c r="AQ3" s="760"/>
      <c r="AR3" s="760"/>
      <c r="AS3" s="760"/>
      <c r="AT3" s="760"/>
      <c r="AU3" s="760"/>
    </row>
    <row r="4" spans="1:47" ht="33.75" customHeight="1">
      <c r="A4" s="761" t="s">
        <v>137</v>
      </c>
      <c r="B4" s="761"/>
      <c r="C4" s="761"/>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c r="AK4" s="761"/>
      <c r="AL4" s="761"/>
      <c r="AM4" s="761"/>
      <c r="AN4" s="761"/>
      <c r="AO4" s="761"/>
      <c r="AP4" s="761"/>
      <c r="AQ4" s="761"/>
      <c r="AR4" s="761"/>
      <c r="AS4" s="761"/>
      <c r="AT4" s="761"/>
      <c r="AU4" s="761"/>
    </row>
    <row r="5" spans="1:47" ht="35.25" customHeight="1">
      <c r="A5" s="762" t="str">
        <f>'[3]Bieu 4aODAKH NSNN'!A4:BG4</f>
        <v>(Biểu mẫu kèm theo văn bản số             /SKHĐT-TH ngày         tháng 6 năm 2015)</v>
      </c>
      <c r="B5" s="762"/>
      <c r="C5" s="762"/>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row>
    <row r="6" spans="1:47" s="41" customFormat="1" ht="35.25" customHeight="1">
      <c r="A6" s="763" t="s">
        <v>21</v>
      </c>
      <c r="B6" s="763"/>
      <c r="C6" s="763"/>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c r="AD6" s="763"/>
      <c r="AE6" s="763"/>
      <c r="AF6" s="763"/>
      <c r="AG6" s="763"/>
      <c r="AH6" s="763"/>
      <c r="AI6" s="763"/>
      <c r="AJ6" s="763"/>
      <c r="AK6" s="763"/>
      <c r="AL6" s="763"/>
      <c r="AM6" s="763"/>
      <c r="AN6" s="763"/>
      <c r="AO6" s="763"/>
      <c r="AP6" s="763"/>
      <c r="AQ6" s="763"/>
      <c r="AR6" s="763"/>
      <c r="AS6" s="763"/>
      <c r="AT6" s="763"/>
      <c r="AU6" s="763"/>
    </row>
    <row r="7" spans="1:47" s="42" customFormat="1" ht="48.75" customHeight="1">
      <c r="A7" s="755" t="s">
        <v>0</v>
      </c>
      <c r="B7" s="755" t="s">
        <v>1</v>
      </c>
      <c r="C7" s="755" t="s">
        <v>2</v>
      </c>
      <c r="D7" s="755" t="s">
        <v>3</v>
      </c>
      <c r="E7" s="755" t="s">
        <v>6</v>
      </c>
      <c r="F7" s="755" t="s">
        <v>51</v>
      </c>
      <c r="G7" s="755" t="s">
        <v>52</v>
      </c>
      <c r="H7" s="727" t="s">
        <v>53</v>
      </c>
      <c r="I7" s="728"/>
      <c r="J7" s="728"/>
      <c r="K7" s="728"/>
      <c r="L7" s="728"/>
      <c r="M7" s="729"/>
      <c r="N7" s="727" t="s">
        <v>54</v>
      </c>
      <c r="O7" s="728"/>
      <c r="P7" s="728"/>
      <c r="Q7" s="728"/>
      <c r="R7" s="728"/>
      <c r="S7" s="729"/>
      <c r="T7" s="745" t="s">
        <v>55</v>
      </c>
      <c r="U7" s="758"/>
      <c r="V7" s="758"/>
      <c r="W7" s="758"/>
      <c r="X7" s="758"/>
      <c r="Y7" s="745" t="s">
        <v>36</v>
      </c>
      <c r="Z7" s="758"/>
      <c r="AA7" s="758"/>
      <c r="AB7" s="758"/>
      <c r="AC7" s="758"/>
      <c r="AD7" s="749" t="s">
        <v>56</v>
      </c>
      <c r="AE7" s="753"/>
      <c r="AF7" s="753"/>
      <c r="AG7" s="753"/>
      <c r="AH7" s="750"/>
      <c r="AI7" s="749" t="s">
        <v>57</v>
      </c>
      <c r="AJ7" s="753"/>
      <c r="AK7" s="753"/>
      <c r="AL7" s="753"/>
      <c r="AM7" s="750"/>
      <c r="AN7" s="749" t="s">
        <v>60</v>
      </c>
      <c r="AO7" s="753"/>
      <c r="AP7" s="753"/>
      <c r="AQ7" s="753"/>
      <c r="AR7" s="753"/>
      <c r="AS7" s="753"/>
      <c r="AT7" s="750"/>
      <c r="AU7" s="755" t="s">
        <v>5</v>
      </c>
    </row>
    <row r="8" spans="1:47" s="42" customFormat="1" ht="29.25" customHeight="1">
      <c r="A8" s="756"/>
      <c r="B8" s="756"/>
      <c r="C8" s="756"/>
      <c r="D8" s="756"/>
      <c r="E8" s="756"/>
      <c r="F8" s="756"/>
      <c r="G8" s="756"/>
      <c r="H8" s="721" t="s">
        <v>37</v>
      </c>
      <c r="I8" s="721" t="s">
        <v>38</v>
      </c>
      <c r="J8" s="721"/>
      <c r="K8" s="721"/>
      <c r="L8" s="721"/>
      <c r="M8" s="721"/>
      <c r="N8" s="721" t="s">
        <v>37</v>
      </c>
      <c r="O8" s="721" t="s">
        <v>38</v>
      </c>
      <c r="P8" s="721"/>
      <c r="Q8" s="721"/>
      <c r="R8" s="721"/>
      <c r="S8" s="721"/>
      <c r="T8" s="758"/>
      <c r="U8" s="758"/>
      <c r="V8" s="758"/>
      <c r="W8" s="758"/>
      <c r="X8" s="758"/>
      <c r="Y8" s="758"/>
      <c r="Z8" s="758"/>
      <c r="AA8" s="758"/>
      <c r="AB8" s="758"/>
      <c r="AC8" s="758"/>
      <c r="AD8" s="751"/>
      <c r="AE8" s="754"/>
      <c r="AF8" s="754"/>
      <c r="AG8" s="754"/>
      <c r="AH8" s="752"/>
      <c r="AI8" s="751"/>
      <c r="AJ8" s="754"/>
      <c r="AK8" s="754"/>
      <c r="AL8" s="754"/>
      <c r="AM8" s="752"/>
      <c r="AN8" s="751"/>
      <c r="AO8" s="754"/>
      <c r="AP8" s="754"/>
      <c r="AQ8" s="754"/>
      <c r="AR8" s="754"/>
      <c r="AS8" s="754"/>
      <c r="AT8" s="752"/>
      <c r="AU8" s="756"/>
    </row>
    <row r="9" spans="1:47" s="42" customFormat="1" ht="30.75" customHeight="1">
      <c r="A9" s="756"/>
      <c r="B9" s="756"/>
      <c r="C9" s="756"/>
      <c r="D9" s="756"/>
      <c r="E9" s="756"/>
      <c r="F9" s="756"/>
      <c r="G9" s="756"/>
      <c r="H9" s="721"/>
      <c r="I9" s="721" t="s">
        <v>39</v>
      </c>
      <c r="J9" s="741" t="s">
        <v>40</v>
      </c>
      <c r="K9" s="741"/>
      <c r="L9" s="741"/>
      <c r="M9" s="741"/>
      <c r="N9" s="721"/>
      <c r="O9" s="721" t="s">
        <v>39</v>
      </c>
      <c r="P9" s="741" t="s">
        <v>40</v>
      </c>
      <c r="Q9" s="741"/>
      <c r="R9" s="741"/>
      <c r="S9" s="741"/>
      <c r="T9" s="721" t="s">
        <v>39</v>
      </c>
      <c r="U9" s="741" t="s">
        <v>40</v>
      </c>
      <c r="V9" s="741"/>
      <c r="W9" s="741"/>
      <c r="X9" s="741"/>
      <c r="Y9" s="721" t="s">
        <v>39</v>
      </c>
      <c r="Z9" s="741" t="s">
        <v>40</v>
      </c>
      <c r="AA9" s="741"/>
      <c r="AB9" s="741"/>
      <c r="AC9" s="741"/>
      <c r="AD9" s="721" t="s">
        <v>39</v>
      </c>
      <c r="AE9" s="741" t="s">
        <v>40</v>
      </c>
      <c r="AF9" s="741"/>
      <c r="AG9" s="741"/>
      <c r="AH9" s="741"/>
      <c r="AI9" s="721" t="s">
        <v>39</v>
      </c>
      <c r="AJ9" s="741" t="s">
        <v>40</v>
      </c>
      <c r="AK9" s="741"/>
      <c r="AL9" s="741"/>
      <c r="AM9" s="741"/>
      <c r="AN9" s="721" t="s">
        <v>39</v>
      </c>
      <c r="AO9" s="741" t="s">
        <v>40</v>
      </c>
      <c r="AP9" s="741"/>
      <c r="AQ9" s="741"/>
      <c r="AR9" s="741"/>
      <c r="AS9" s="741"/>
      <c r="AT9" s="741"/>
      <c r="AU9" s="756"/>
    </row>
    <row r="10" spans="1:47" s="42" customFormat="1" ht="30.75" customHeight="1">
      <c r="A10" s="756"/>
      <c r="B10" s="756"/>
      <c r="C10" s="756"/>
      <c r="D10" s="756"/>
      <c r="E10" s="756"/>
      <c r="F10" s="756"/>
      <c r="G10" s="756"/>
      <c r="H10" s="721"/>
      <c r="I10" s="721"/>
      <c r="J10" s="745" t="s">
        <v>61</v>
      </c>
      <c r="K10" s="745"/>
      <c r="L10" s="721" t="s">
        <v>62</v>
      </c>
      <c r="M10" s="721"/>
      <c r="N10" s="721"/>
      <c r="O10" s="721"/>
      <c r="P10" s="749" t="s">
        <v>61</v>
      </c>
      <c r="Q10" s="750"/>
      <c r="R10" s="721" t="s">
        <v>62</v>
      </c>
      <c r="S10" s="721"/>
      <c r="T10" s="721"/>
      <c r="U10" s="745" t="s">
        <v>41</v>
      </c>
      <c r="V10" s="745"/>
      <c r="W10" s="745"/>
      <c r="X10" s="721" t="s">
        <v>42</v>
      </c>
      <c r="Y10" s="721"/>
      <c r="Z10" s="745" t="s">
        <v>41</v>
      </c>
      <c r="AA10" s="745"/>
      <c r="AB10" s="745"/>
      <c r="AC10" s="721" t="s">
        <v>42</v>
      </c>
      <c r="AD10" s="721"/>
      <c r="AE10" s="745" t="s">
        <v>41</v>
      </c>
      <c r="AF10" s="745"/>
      <c r="AG10" s="745"/>
      <c r="AH10" s="721" t="s">
        <v>42</v>
      </c>
      <c r="AI10" s="721"/>
      <c r="AJ10" s="745" t="s">
        <v>41</v>
      </c>
      <c r="AK10" s="745"/>
      <c r="AL10" s="745"/>
      <c r="AM10" s="721" t="s">
        <v>42</v>
      </c>
      <c r="AN10" s="721"/>
      <c r="AO10" s="746" t="s">
        <v>41</v>
      </c>
      <c r="AP10" s="747"/>
      <c r="AQ10" s="747"/>
      <c r="AR10" s="747"/>
      <c r="AS10" s="748"/>
      <c r="AT10" s="721" t="s">
        <v>42</v>
      </c>
      <c r="AU10" s="756"/>
    </row>
    <row r="11" spans="1:47" s="42" customFormat="1" ht="32.25" customHeight="1">
      <c r="A11" s="756"/>
      <c r="B11" s="756"/>
      <c r="C11" s="756"/>
      <c r="D11" s="756"/>
      <c r="E11" s="756"/>
      <c r="F11" s="756"/>
      <c r="G11" s="756"/>
      <c r="H11" s="721"/>
      <c r="I11" s="721"/>
      <c r="J11" s="745"/>
      <c r="K11" s="745"/>
      <c r="L11" s="721"/>
      <c r="M11" s="721"/>
      <c r="N11" s="721"/>
      <c r="O11" s="721"/>
      <c r="P11" s="751"/>
      <c r="Q11" s="752"/>
      <c r="R11" s="721"/>
      <c r="S11" s="721"/>
      <c r="T11" s="721"/>
      <c r="U11" s="721" t="s">
        <v>4</v>
      </c>
      <c r="V11" s="721" t="s">
        <v>43</v>
      </c>
      <c r="W11" s="721"/>
      <c r="X11" s="721"/>
      <c r="Y11" s="721"/>
      <c r="Z11" s="721" t="s">
        <v>4</v>
      </c>
      <c r="AA11" s="721" t="s">
        <v>43</v>
      </c>
      <c r="AB11" s="721"/>
      <c r="AC11" s="721"/>
      <c r="AD11" s="721"/>
      <c r="AE11" s="721" t="s">
        <v>4</v>
      </c>
      <c r="AF11" s="721" t="s">
        <v>43</v>
      </c>
      <c r="AG11" s="721"/>
      <c r="AH11" s="721"/>
      <c r="AI11" s="721"/>
      <c r="AJ11" s="721" t="s">
        <v>4</v>
      </c>
      <c r="AK11" s="721" t="s">
        <v>43</v>
      </c>
      <c r="AL11" s="721"/>
      <c r="AM11" s="721"/>
      <c r="AN11" s="721"/>
      <c r="AO11" s="721" t="s">
        <v>4</v>
      </c>
      <c r="AP11" s="721" t="s">
        <v>43</v>
      </c>
      <c r="AQ11" s="721"/>
      <c r="AR11" s="721"/>
      <c r="AS11" s="721"/>
      <c r="AT11" s="721"/>
      <c r="AU11" s="756"/>
    </row>
    <row r="12" spans="1:47" s="42" customFormat="1" ht="30" customHeight="1">
      <c r="A12" s="756"/>
      <c r="B12" s="756"/>
      <c r="C12" s="756"/>
      <c r="D12" s="756"/>
      <c r="E12" s="756"/>
      <c r="F12" s="756"/>
      <c r="G12" s="756"/>
      <c r="H12" s="721"/>
      <c r="I12" s="721"/>
      <c r="J12" s="721" t="s">
        <v>4</v>
      </c>
      <c r="K12" s="721" t="s">
        <v>138</v>
      </c>
      <c r="L12" s="721" t="s">
        <v>45</v>
      </c>
      <c r="M12" s="721" t="s">
        <v>46</v>
      </c>
      <c r="N12" s="721"/>
      <c r="O12" s="721"/>
      <c r="P12" s="721" t="s">
        <v>4</v>
      </c>
      <c r="Q12" s="721" t="s">
        <v>138</v>
      </c>
      <c r="R12" s="721" t="s">
        <v>45</v>
      </c>
      <c r="S12" s="721" t="s">
        <v>46</v>
      </c>
      <c r="T12" s="721"/>
      <c r="U12" s="721"/>
      <c r="V12" s="721" t="s">
        <v>30</v>
      </c>
      <c r="W12" s="721" t="s">
        <v>29</v>
      </c>
      <c r="X12" s="721"/>
      <c r="Y12" s="721"/>
      <c r="Z12" s="721"/>
      <c r="AA12" s="721" t="s">
        <v>30</v>
      </c>
      <c r="AB12" s="721" t="s">
        <v>29</v>
      </c>
      <c r="AC12" s="721"/>
      <c r="AD12" s="721"/>
      <c r="AE12" s="721"/>
      <c r="AF12" s="721" t="s">
        <v>29</v>
      </c>
      <c r="AG12" s="721" t="s">
        <v>47</v>
      </c>
      <c r="AH12" s="721"/>
      <c r="AI12" s="721"/>
      <c r="AJ12" s="721"/>
      <c r="AK12" s="721" t="s">
        <v>138</v>
      </c>
      <c r="AL12" s="721" t="s">
        <v>29</v>
      </c>
      <c r="AM12" s="721"/>
      <c r="AN12" s="721"/>
      <c r="AO12" s="721"/>
      <c r="AP12" s="721" t="s">
        <v>30</v>
      </c>
      <c r="AQ12" s="721"/>
      <c r="AR12" s="721" t="s">
        <v>29</v>
      </c>
      <c r="AS12" s="721"/>
      <c r="AT12" s="721"/>
      <c r="AU12" s="756"/>
    </row>
    <row r="13" spans="1:47" s="42" customFormat="1" ht="102" customHeight="1">
      <c r="A13" s="757"/>
      <c r="B13" s="757"/>
      <c r="C13" s="757"/>
      <c r="D13" s="757"/>
      <c r="E13" s="757"/>
      <c r="F13" s="757"/>
      <c r="G13" s="757"/>
      <c r="H13" s="721"/>
      <c r="I13" s="721"/>
      <c r="J13" s="721"/>
      <c r="K13" s="721"/>
      <c r="L13" s="721"/>
      <c r="M13" s="721"/>
      <c r="N13" s="721"/>
      <c r="O13" s="721"/>
      <c r="P13" s="721"/>
      <c r="Q13" s="721"/>
      <c r="R13" s="721"/>
      <c r="S13" s="721"/>
      <c r="T13" s="721"/>
      <c r="U13" s="721"/>
      <c r="V13" s="721"/>
      <c r="W13" s="721"/>
      <c r="X13" s="721"/>
      <c r="Y13" s="721"/>
      <c r="Z13" s="721"/>
      <c r="AA13" s="721"/>
      <c r="AB13" s="721"/>
      <c r="AC13" s="721"/>
      <c r="AD13" s="721"/>
      <c r="AE13" s="721"/>
      <c r="AF13" s="721"/>
      <c r="AG13" s="721"/>
      <c r="AH13" s="721"/>
      <c r="AI13" s="721"/>
      <c r="AJ13" s="721"/>
      <c r="AK13" s="721"/>
      <c r="AL13" s="721"/>
      <c r="AM13" s="721"/>
      <c r="AN13" s="721"/>
      <c r="AO13" s="721"/>
      <c r="AP13" s="125" t="s">
        <v>4</v>
      </c>
      <c r="AQ13" s="124" t="s">
        <v>63</v>
      </c>
      <c r="AR13" s="125" t="s">
        <v>4</v>
      </c>
      <c r="AS13" s="124" t="s">
        <v>63</v>
      </c>
      <c r="AT13" s="721"/>
      <c r="AU13" s="757"/>
    </row>
    <row r="14" spans="1:47" s="46" customFormat="1" ht="30.75" customHeight="1">
      <c r="A14" s="45">
        <v>1</v>
      </c>
      <c r="B14" s="45">
        <v>2</v>
      </c>
      <c r="C14" s="45">
        <v>3</v>
      </c>
      <c r="D14" s="45">
        <v>4</v>
      </c>
      <c r="E14" s="45">
        <v>5</v>
      </c>
      <c r="F14" s="45">
        <v>6</v>
      </c>
      <c r="G14" s="45">
        <v>7</v>
      </c>
      <c r="H14" s="45">
        <v>8</v>
      </c>
      <c r="I14" s="45">
        <v>9</v>
      </c>
      <c r="J14" s="45">
        <v>10</v>
      </c>
      <c r="K14" s="45">
        <v>11</v>
      </c>
      <c r="L14" s="45">
        <v>12</v>
      </c>
      <c r="M14" s="45">
        <v>13</v>
      </c>
      <c r="N14" s="45">
        <v>14</v>
      </c>
      <c r="O14" s="45">
        <v>15</v>
      </c>
      <c r="P14" s="45">
        <v>16</v>
      </c>
      <c r="Q14" s="45">
        <v>17</v>
      </c>
      <c r="R14" s="45">
        <v>18</v>
      </c>
      <c r="S14" s="45">
        <v>19</v>
      </c>
      <c r="T14" s="45">
        <v>20</v>
      </c>
      <c r="U14" s="45">
        <v>21</v>
      </c>
      <c r="V14" s="45">
        <v>22</v>
      </c>
      <c r="W14" s="45">
        <v>23</v>
      </c>
      <c r="X14" s="45">
        <v>24</v>
      </c>
      <c r="Y14" s="45">
        <v>25</v>
      </c>
      <c r="Z14" s="45">
        <v>26</v>
      </c>
      <c r="AA14" s="45">
        <v>27</v>
      </c>
      <c r="AB14" s="45">
        <v>28</v>
      </c>
      <c r="AC14" s="45">
        <v>29</v>
      </c>
      <c r="AD14" s="45">
        <v>25</v>
      </c>
      <c r="AE14" s="45">
        <v>26</v>
      </c>
      <c r="AF14" s="45">
        <v>27</v>
      </c>
      <c r="AG14" s="45">
        <v>28</v>
      </c>
      <c r="AH14" s="45">
        <v>29</v>
      </c>
      <c r="AI14" s="45">
        <v>30</v>
      </c>
      <c r="AJ14" s="45">
        <v>31</v>
      </c>
      <c r="AK14" s="45">
        <v>32</v>
      </c>
      <c r="AL14" s="45">
        <v>33</v>
      </c>
      <c r="AM14" s="45">
        <v>34</v>
      </c>
      <c r="AN14" s="45">
        <v>40</v>
      </c>
      <c r="AO14" s="45">
        <v>41</v>
      </c>
      <c r="AP14" s="45">
        <v>42</v>
      </c>
      <c r="AQ14" s="45">
        <v>43</v>
      </c>
      <c r="AR14" s="45">
        <v>44</v>
      </c>
      <c r="AS14" s="45">
        <v>45</v>
      </c>
      <c r="AT14" s="45">
        <v>46</v>
      </c>
      <c r="AU14" s="45">
        <v>47</v>
      </c>
    </row>
    <row r="15" spans="1:47" s="46" customFormat="1" ht="36.75" customHeight="1">
      <c r="A15" s="45"/>
      <c r="B15" s="47" t="s">
        <v>9</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s="49" customFormat="1" ht="106.5" hidden="1" customHeight="1">
      <c r="A16" s="48" t="s">
        <v>64</v>
      </c>
      <c r="B16" s="47" t="s">
        <v>65</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row>
    <row r="17" spans="1:47" ht="54.75" customHeight="1">
      <c r="A17" s="50" t="s">
        <v>7</v>
      </c>
      <c r="B17" s="51" t="s">
        <v>66</v>
      </c>
      <c r="C17" s="52"/>
      <c r="D17" s="52"/>
      <c r="E17" s="52"/>
      <c r="F17" s="52"/>
      <c r="G17" s="52"/>
      <c r="H17" s="52"/>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row>
    <row r="18" spans="1:47" s="57" customFormat="1" ht="90.75" hidden="1" customHeight="1">
      <c r="A18" s="50">
        <v>1</v>
      </c>
      <c r="B18" s="54" t="s">
        <v>67</v>
      </c>
      <c r="C18" s="55"/>
      <c r="D18" s="55"/>
      <c r="E18" s="55"/>
      <c r="F18" s="55"/>
      <c r="G18" s="55"/>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row>
    <row r="19" spans="1:47" s="57" customFormat="1" ht="77.650000000000006" customHeight="1">
      <c r="A19" s="58" t="s">
        <v>68</v>
      </c>
      <c r="B19" s="59" t="s">
        <v>69</v>
      </c>
      <c r="C19" s="55"/>
      <c r="D19" s="55"/>
      <c r="E19" s="55"/>
      <c r="F19" s="55"/>
      <c r="G19" s="55"/>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row>
    <row r="20" spans="1:47" s="62" customFormat="1" ht="31.5" customHeight="1">
      <c r="A20" s="58" t="s">
        <v>70</v>
      </c>
      <c r="B20" s="59" t="s">
        <v>71</v>
      </c>
      <c r="C20" s="60"/>
      <c r="D20" s="60"/>
      <c r="E20" s="60"/>
      <c r="F20" s="60"/>
      <c r="G20" s="60"/>
      <c r="H20" s="60"/>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row>
    <row r="21" spans="1:47" ht="34.15" customHeight="1">
      <c r="A21" s="63" t="s">
        <v>72</v>
      </c>
      <c r="B21" s="64" t="s">
        <v>73</v>
      </c>
      <c r="C21" s="52"/>
      <c r="D21" s="52"/>
      <c r="E21" s="52"/>
      <c r="F21" s="52"/>
      <c r="G21" s="52"/>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1:47" ht="36.75" customHeight="1">
      <c r="A22" s="63" t="s">
        <v>74</v>
      </c>
      <c r="B22" s="64" t="s">
        <v>73</v>
      </c>
      <c r="C22" s="52"/>
      <c r="D22" s="52"/>
      <c r="E22" s="52"/>
      <c r="F22" s="52"/>
      <c r="G22" s="52"/>
      <c r="H22" s="52"/>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3" spans="1:47" ht="30" customHeight="1">
      <c r="A23" s="63" t="s">
        <v>75</v>
      </c>
      <c r="B23" s="65" t="s">
        <v>19</v>
      </c>
      <c r="C23" s="52"/>
      <c r="D23" s="52"/>
      <c r="E23" s="52"/>
      <c r="F23" s="52"/>
      <c r="G23" s="52"/>
      <c r="H23" s="52"/>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row>
    <row r="24" spans="1:47" s="62" customFormat="1" ht="35.25" customHeight="1">
      <c r="A24" s="58" t="s">
        <v>76</v>
      </c>
      <c r="B24" s="59" t="s">
        <v>77</v>
      </c>
      <c r="C24" s="60"/>
      <c r="D24" s="60"/>
      <c r="E24" s="60"/>
      <c r="F24" s="60"/>
      <c r="G24" s="60"/>
      <c r="H24" s="60"/>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row>
    <row r="25" spans="1:47" ht="38.65" customHeight="1">
      <c r="A25" s="63" t="s">
        <v>72</v>
      </c>
      <c r="B25" s="64" t="s">
        <v>73</v>
      </c>
      <c r="C25" s="52"/>
      <c r="D25" s="52"/>
      <c r="E25" s="52"/>
      <c r="F25" s="52"/>
      <c r="G25" s="52"/>
      <c r="H25" s="52"/>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row>
    <row r="26" spans="1:47" ht="29.25" customHeight="1">
      <c r="A26" s="63" t="s">
        <v>75</v>
      </c>
      <c r="B26" s="65" t="s">
        <v>19</v>
      </c>
      <c r="C26" s="52"/>
      <c r="D26" s="52"/>
      <c r="E26" s="52"/>
      <c r="F26" s="52"/>
      <c r="G26" s="52"/>
      <c r="H26" s="52"/>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row>
    <row r="27" spans="1:47" s="62" customFormat="1" ht="39.75" customHeight="1">
      <c r="A27" s="58" t="s">
        <v>78</v>
      </c>
      <c r="B27" s="59" t="s">
        <v>79</v>
      </c>
      <c r="C27" s="60"/>
      <c r="D27" s="60"/>
      <c r="E27" s="60"/>
      <c r="F27" s="60"/>
      <c r="G27" s="60"/>
      <c r="H27" s="60"/>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row>
    <row r="28" spans="1:47" ht="36.75" customHeight="1">
      <c r="A28" s="63" t="s">
        <v>72</v>
      </c>
      <c r="B28" s="64" t="s">
        <v>73</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row>
    <row r="29" spans="1:47" ht="31.5" customHeight="1">
      <c r="A29" s="63" t="s">
        <v>75</v>
      </c>
      <c r="B29" s="65" t="s">
        <v>19</v>
      </c>
      <c r="C29" s="52"/>
      <c r="D29" s="52"/>
      <c r="E29" s="52"/>
      <c r="F29" s="52"/>
      <c r="G29" s="52"/>
      <c r="H29" s="52"/>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row>
    <row r="30" spans="1:47" s="39" customFormat="1" ht="44.65" customHeight="1">
      <c r="A30" s="58" t="s">
        <v>80</v>
      </c>
      <c r="B30" s="59" t="s">
        <v>81</v>
      </c>
      <c r="C30" s="66"/>
      <c r="D30" s="66"/>
      <c r="E30" s="66"/>
      <c r="F30" s="66"/>
      <c r="G30" s="66"/>
      <c r="H30" s="66"/>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s="62" customFormat="1" ht="30" customHeight="1">
      <c r="A31" s="58" t="s">
        <v>70</v>
      </c>
      <c r="B31" s="59" t="s">
        <v>71</v>
      </c>
      <c r="C31" s="60"/>
      <c r="D31" s="60"/>
      <c r="E31" s="60"/>
      <c r="F31" s="60"/>
      <c r="G31" s="60"/>
      <c r="H31" s="60"/>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row>
    <row r="32" spans="1:47" ht="30" customHeight="1">
      <c r="A32" s="63" t="s">
        <v>72</v>
      </c>
      <c r="B32" s="64" t="s">
        <v>73</v>
      </c>
      <c r="C32" s="52"/>
      <c r="D32" s="52"/>
      <c r="E32" s="52"/>
      <c r="F32" s="52"/>
      <c r="G32" s="52"/>
      <c r="H32" s="52"/>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row>
    <row r="33" spans="1:47" ht="30" customHeight="1">
      <c r="A33" s="63" t="s">
        <v>75</v>
      </c>
      <c r="B33" s="65" t="s">
        <v>19</v>
      </c>
      <c r="C33" s="52"/>
      <c r="D33" s="52"/>
      <c r="E33" s="52"/>
      <c r="F33" s="52"/>
      <c r="G33" s="52"/>
      <c r="H33" s="52"/>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47" s="62" customFormat="1" ht="30" customHeight="1">
      <c r="A34" s="58" t="s">
        <v>76</v>
      </c>
      <c r="B34" s="59" t="s">
        <v>77</v>
      </c>
      <c r="C34" s="60"/>
      <c r="D34" s="60"/>
      <c r="E34" s="60"/>
      <c r="F34" s="60"/>
      <c r="G34" s="60"/>
      <c r="H34" s="60"/>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row>
    <row r="35" spans="1:47" ht="30" customHeight="1">
      <c r="A35" s="63" t="s">
        <v>72</v>
      </c>
      <c r="B35" s="64" t="s">
        <v>73</v>
      </c>
      <c r="C35" s="52"/>
      <c r="D35" s="52"/>
      <c r="E35" s="52"/>
      <c r="F35" s="52"/>
      <c r="G35" s="52"/>
      <c r="H35" s="52"/>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row>
    <row r="36" spans="1:47" ht="30" customHeight="1">
      <c r="A36" s="63" t="s">
        <v>75</v>
      </c>
      <c r="B36" s="65" t="s">
        <v>19</v>
      </c>
      <c r="C36" s="52"/>
      <c r="D36" s="52"/>
      <c r="E36" s="52"/>
      <c r="F36" s="52"/>
      <c r="G36" s="52"/>
      <c r="H36" s="52"/>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row>
    <row r="37" spans="1:47" s="62" customFormat="1" ht="30" customHeight="1">
      <c r="A37" s="58" t="s">
        <v>78</v>
      </c>
      <c r="B37" s="59" t="s">
        <v>79</v>
      </c>
      <c r="C37" s="60"/>
      <c r="D37" s="60"/>
      <c r="E37" s="60"/>
      <c r="F37" s="60"/>
      <c r="G37" s="60"/>
      <c r="H37" s="60"/>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row>
    <row r="38" spans="1:47" ht="30" customHeight="1">
      <c r="A38" s="63" t="s">
        <v>72</v>
      </c>
      <c r="B38" s="64" t="s">
        <v>73</v>
      </c>
      <c r="C38" s="52"/>
      <c r="D38" s="52"/>
      <c r="E38" s="52"/>
      <c r="F38" s="52"/>
      <c r="G38" s="52"/>
      <c r="H38" s="52"/>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row>
    <row r="39" spans="1:47" ht="30" customHeight="1">
      <c r="A39" s="63" t="s">
        <v>75</v>
      </c>
      <c r="B39" s="65" t="s">
        <v>19</v>
      </c>
      <c r="C39" s="52"/>
      <c r="D39" s="52"/>
      <c r="E39" s="52"/>
      <c r="F39" s="52"/>
      <c r="G39" s="52"/>
      <c r="H39" s="52"/>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row>
    <row r="40" spans="1:47" s="39" customFormat="1" ht="71.25" customHeight="1">
      <c r="A40" s="58" t="s">
        <v>82</v>
      </c>
      <c r="B40" s="59" t="s">
        <v>83</v>
      </c>
      <c r="C40" s="59"/>
      <c r="D40" s="66"/>
      <c r="E40" s="66"/>
      <c r="F40" s="66"/>
      <c r="G40" s="66"/>
      <c r="H40" s="66"/>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row r="41" spans="1:47" s="62" customFormat="1" ht="30" customHeight="1">
      <c r="A41" s="58" t="s">
        <v>70</v>
      </c>
      <c r="B41" s="59" t="s">
        <v>71</v>
      </c>
      <c r="C41" s="60"/>
      <c r="D41" s="60"/>
      <c r="E41" s="60"/>
      <c r="F41" s="60"/>
      <c r="G41" s="60"/>
      <c r="H41" s="60"/>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row>
    <row r="42" spans="1:47" ht="30" customHeight="1">
      <c r="A42" s="63" t="s">
        <v>72</v>
      </c>
      <c r="B42" s="64" t="s">
        <v>73</v>
      </c>
      <c r="C42" s="52"/>
      <c r="D42" s="52"/>
      <c r="E42" s="52"/>
      <c r="F42" s="52"/>
      <c r="G42" s="52"/>
      <c r="H42" s="52"/>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row r="43" spans="1:47" ht="27.75" customHeight="1">
      <c r="A43" s="63" t="s">
        <v>75</v>
      </c>
      <c r="B43" s="65" t="s">
        <v>19</v>
      </c>
      <c r="C43" s="52"/>
      <c r="D43" s="52"/>
      <c r="E43" s="52"/>
      <c r="F43" s="52"/>
      <c r="G43" s="52"/>
      <c r="H43" s="52"/>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row>
    <row r="44" spans="1:47" s="62" customFormat="1" ht="30" customHeight="1">
      <c r="A44" s="58" t="s">
        <v>76</v>
      </c>
      <c r="B44" s="59" t="s">
        <v>77</v>
      </c>
      <c r="C44" s="60"/>
      <c r="D44" s="60"/>
      <c r="E44" s="60"/>
      <c r="F44" s="60"/>
      <c r="G44" s="60"/>
      <c r="H44" s="60"/>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row>
    <row r="45" spans="1:47" ht="30" customHeight="1">
      <c r="A45" s="63" t="s">
        <v>72</v>
      </c>
      <c r="B45" s="64" t="s">
        <v>73</v>
      </c>
      <c r="C45" s="52"/>
      <c r="D45" s="52"/>
      <c r="E45" s="52"/>
      <c r="F45" s="52"/>
      <c r="G45" s="52"/>
      <c r="H45" s="52"/>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row>
    <row r="46" spans="1:47" ht="27" customHeight="1">
      <c r="A46" s="63" t="s">
        <v>75</v>
      </c>
      <c r="B46" s="65" t="s">
        <v>19</v>
      </c>
      <c r="C46" s="52"/>
      <c r="D46" s="52"/>
      <c r="E46" s="52"/>
      <c r="F46" s="52"/>
      <c r="G46" s="52"/>
      <c r="H46" s="52"/>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row>
    <row r="47" spans="1:47" s="62" customFormat="1" ht="30" customHeight="1">
      <c r="A47" s="58" t="s">
        <v>78</v>
      </c>
      <c r="B47" s="59" t="s">
        <v>79</v>
      </c>
      <c r="C47" s="60"/>
      <c r="D47" s="60"/>
      <c r="E47" s="60"/>
      <c r="F47" s="60"/>
      <c r="G47" s="60"/>
      <c r="H47" s="60"/>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row>
    <row r="48" spans="1:47" ht="30" customHeight="1">
      <c r="A48" s="63" t="s">
        <v>72</v>
      </c>
      <c r="B48" s="64" t="s">
        <v>73</v>
      </c>
      <c r="C48" s="52"/>
      <c r="D48" s="52"/>
      <c r="E48" s="52"/>
      <c r="F48" s="52"/>
      <c r="G48" s="52"/>
      <c r="H48" s="52"/>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row>
    <row r="49" spans="1:47" ht="30" customHeight="1">
      <c r="A49" s="63" t="s">
        <v>75</v>
      </c>
      <c r="B49" s="65" t="s">
        <v>19</v>
      </c>
      <c r="C49" s="52"/>
      <c r="D49" s="52"/>
      <c r="E49" s="52"/>
      <c r="F49" s="52"/>
      <c r="G49" s="52"/>
      <c r="H49" s="52"/>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row>
    <row r="50" spans="1:47" s="62" customFormat="1" ht="57" customHeight="1">
      <c r="A50" s="58" t="s">
        <v>84</v>
      </c>
      <c r="B50" s="59" t="s">
        <v>85</v>
      </c>
      <c r="C50" s="60"/>
      <c r="D50" s="60"/>
      <c r="E50" s="60"/>
      <c r="F50" s="60"/>
      <c r="G50" s="60"/>
      <c r="H50" s="60"/>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row>
    <row r="51" spans="1:47" s="62" customFormat="1" ht="36" customHeight="1">
      <c r="A51" s="58" t="s">
        <v>70</v>
      </c>
      <c r="B51" s="59" t="s">
        <v>139</v>
      </c>
      <c r="C51" s="60"/>
      <c r="D51" s="60"/>
      <c r="E51" s="60"/>
      <c r="F51" s="60"/>
      <c r="G51" s="60"/>
      <c r="H51" s="6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1:47" s="62" customFormat="1" ht="33.75" customHeight="1">
      <c r="A52" s="63" t="s">
        <v>72</v>
      </c>
      <c r="B52" s="64" t="s">
        <v>73</v>
      </c>
      <c r="C52" s="60"/>
      <c r="D52" s="60"/>
      <c r="E52" s="60"/>
      <c r="F52" s="60"/>
      <c r="G52" s="60"/>
      <c r="H52" s="60"/>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1:47" s="62" customFormat="1" ht="34.5" customHeight="1">
      <c r="A53" s="63" t="s">
        <v>75</v>
      </c>
      <c r="B53" s="65" t="s">
        <v>19</v>
      </c>
      <c r="C53" s="60"/>
      <c r="D53" s="60"/>
      <c r="E53" s="60"/>
      <c r="F53" s="60"/>
      <c r="G53" s="60"/>
      <c r="H53" s="6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4" spans="1:47" s="62" customFormat="1" ht="30.75" customHeight="1">
      <c r="A54" s="58" t="s">
        <v>76</v>
      </c>
      <c r="B54" s="59" t="s">
        <v>77</v>
      </c>
      <c r="C54" s="60"/>
      <c r="D54" s="60"/>
      <c r="E54" s="60"/>
      <c r="F54" s="60"/>
      <c r="G54" s="60"/>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row>
    <row r="55" spans="1:47" s="62" customFormat="1" ht="36" customHeight="1">
      <c r="A55" s="63" t="s">
        <v>72</v>
      </c>
      <c r="B55" s="64" t="s">
        <v>73</v>
      </c>
      <c r="C55" s="60"/>
      <c r="D55" s="60"/>
      <c r="E55" s="60"/>
      <c r="F55" s="60"/>
      <c r="G55" s="60"/>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row>
    <row r="56" spans="1:47" s="62" customFormat="1" ht="29.25" customHeight="1">
      <c r="A56" s="63" t="s">
        <v>75</v>
      </c>
      <c r="B56" s="65" t="s">
        <v>19</v>
      </c>
      <c r="C56" s="60"/>
      <c r="D56" s="60"/>
      <c r="E56" s="60"/>
      <c r="F56" s="60"/>
      <c r="G56" s="60"/>
      <c r="H56" s="6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row>
    <row r="57" spans="1:47" ht="30" customHeight="1">
      <c r="A57" s="58" t="s">
        <v>78</v>
      </c>
      <c r="B57" s="59" t="s">
        <v>79</v>
      </c>
      <c r="C57" s="52"/>
      <c r="D57" s="52"/>
      <c r="E57" s="52"/>
      <c r="F57" s="52"/>
      <c r="G57" s="52"/>
      <c r="H57" s="52"/>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row>
    <row r="58" spans="1:47" ht="30" customHeight="1">
      <c r="A58" s="63" t="s">
        <v>72</v>
      </c>
      <c r="B58" s="64" t="s">
        <v>73</v>
      </c>
      <c r="C58" s="52"/>
      <c r="D58" s="52"/>
      <c r="E58" s="52"/>
      <c r="F58" s="52"/>
      <c r="G58" s="52"/>
      <c r="H58" s="52"/>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row>
    <row r="59" spans="1:47" ht="30" customHeight="1">
      <c r="A59" s="63" t="s">
        <v>75</v>
      </c>
      <c r="B59" s="65" t="s">
        <v>19</v>
      </c>
      <c r="C59" s="52"/>
      <c r="D59" s="52"/>
      <c r="E59" s="52"/>
      <c r="F59" s="52"/>
      <c r="G59" s="52"/>
      <c r="H59" s="52"/>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row>
    <row r="60" spans="1:47" ht="55.9" customHeight="1">
      <c r="A60" s="50" t="s">
        <v>11</v>
      </c>
      <c r="B60" s="51" t="s">
        <v>66</v>
      </c>
      <c r="C60" s="52"/>
      <c r="D60" s="52"/>
      <c r="E60" s="52"/>
      <c r="F60" s="52"/>
      <c r="G60" s="52"/>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row>
    <row r="61" spans="1:47" ht="50.25" customHeight="1">
      <c r="A61" s="63" t="s">
        <v>75</v>
      </c>
      <c r="B61" s="54" t="s">
        <v>22</v>
      </c>
      <c r="C61" s="52"/>
      <c r="D61" s="52"/>
      <c r="E61" s="52"/>
      <c r="F61" s="52"/>
      <c r="G61" s="52"/>
      <c r="H61" s="5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row>
    <row r="62" spans="1:47" ht="107.25" hidden="1" customHeight="1">
      <c r="A62" s="50" t="s">
        <v>86</v>
      </c>
      <c r="B62" s="47" t="s">
        <v>87</v>
      </c>
      <c r="C62" s="52"/>
      <c r="D62" s="52"/>
      <c r="E62" s="52"/>
      <c r="F62" s="52"/>
      <c r="G62" s="52"/>
      <c r="H62" s="5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row>
    <row r="63" spans="1:47" s="62" customFormat="1" ht="50.25" hidden="1" customHeight="1">
      <c r="A63" s="58" t="s">
        <v>75</v>
      </c>
      <c r="B63" s="59" t="s">
        <v>88</v>
      </c>
      <c r="C63" s="60"/>
      <c r="D63" s="60"/>
      <c r="E63" s="60"/>
      <c r="F63" s="60"/>
      <c r="G63" s="60"/>
      <c r="H63" s="60"/>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row>
    <row r="64" spans="1:47" s="49" customFormat="1" ht="106.5" hidden="1" customHeight="1">
      <c r="A64" s="48" t="s">
        <v>89</v>
      </c>
      <c r="B64" s="47" t="s">
        <v>90</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row>
    <row r="65" spans="1:47" s="62" customFormat="1" ht="50.25" hidden="1" customHeight="1">
      <c r="A65" s="58" t="s">
        <v>75</v>
      </c>
      <c r="B65" s="59" t="s">
        <v>88</v>
      </c>
      <c r="C65" s="60"/>
      <c r="D65" s="60"/>
      <c r="E65" s="60"/>
      <c r="F65" s="60"/>
      <c r="G65" s="60"/>
      <c r="H65" s="60"/>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row>
    <row r="66" spans="1:47" s="49" customFormat="1" ht="106.5" hidden="1" customHeight="1">
      <c r="A66" s="48" t="s">
        <v>91</v>
      </c>
      <c r="B66" s="47" t="s">
        <v>65</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row>
    <row r="67" spans="1:47" s="49" customFormat="1" ht="29.25" customHeight="1">
      <c r="A67" s="48"/>
      <c r="B67" s="47"/>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row>
    <row r="68" spans="1:47" ht="30.75" customHeight="1">
      <c r="A68" s="68"/>
      <c r="B68" s="69" t="s">
        <v>92</v>
      </c>
      <c r="C68" s="70"/>
      <c r="D68" s="70"/>
      <c r="E68" s="70"/>
      <c r="F68" s="70"/>
      <c r="G68" s="70"/>
      <c r="H68" s="70"/>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row>
    <row r="69" spans="1:47" ht="30.6" customHeight="1">
      <c r="B69" s="742" t="s">
        <v>93</v>
      </c>
      <c r="C69" s="742"/>
      <c r="D69" s="742"/>
      <c r="E69" s="742"/>
      <c r="F69" s="742"/>
      <c r="G69" s="742"/>
      <c r="H69" s="742"/>
      <c r="I69" s="742"/>
      <c r="J69" s="742"/>
      <c r="K69" s="742"/>
      <c r="L69" s="742"/>
      <c r="M69" s="742"/>
      <c r="N69" s="742"/>
      <c r="O69" s="742"/>
      <c r="P69" s="742"/>
      <c r="Q69" s="742"/>
      <c r="R69" s="742"/>
      <c r="S69" s="742"/>
      <c r="T69" s="742"/>
      <c r="U69" s="742"/>
      <c r="V69" s="742"/>
      <c r="W69" s="742"/>
      <c r="X69" s="742"/>
      <c r="Y69" s="742"/>
      <c r="Z69" s="742"/>
      <c r="AA69" s="742"/>
      <c r="AB69" s="742"/>
      <c r="AC69" s="742"/>
      <c r="AD69" s="742"/>
      <c r="AE69" s="742"/>
      <c r="AF69" s="742"/>
      <c r="AG69" s="742"/>
      <c r="AH69" s="742"/>
      <c r="AI69" s="742"/>
      <c r="AJ69" s="742"/>
      <c r="AK69" s="742"/>
      <c r="AL69" s="742"/>
      <c r="AM69" s="742"/>
      <c r="AN69" s="742"/>
      <c r="AO69" s="742"/>
      <c r="AP69" s="742"/>
      <c r="AQ69" s="742"/>
      <c r="AR69" s="742"/>
      <c r="AS69" s="742"/>
      <c r="AT69" s="742"/>
      <c r="AU69" s="742"/>
    </row>
    <row r="70" spans="1:47" ht="44.45" customHeight="1">
      <c r="B70" s="740" t="s">
        <v>94</v>
      </c>
      <c r="C70" s="743"/>
      <c r="D70" s="743"/>
      <c r="E70" s="743"/>
      <c r="F70" s="743"/>
      <c r="G70" s="743"/>
      <c r="H70" s="743"/>
      <c r="I70" s="743"/>
      <c r="J70" s="743"/>
      <c r="K70" s="743"/>
      <c r="L70" s="743"/>
      <c r="M70" s="743"/>
      <c r="N70" s="743"/>
      <c r="O70" s="743"/>
      <c r="P70" s="743"/>
      <c r="Q70" s="743"/>
      <c r="R70" s="743"/>
      <c r="S70" s="743"/>
      <c r="T70" s="743"/>
      <c r="U70" s="743"/>
      <c r="V70" s="743"/>
      <c r="W70" s="743"/>
      <c r="X70" s="743"/>
      <c r="Y70" s="743"/>
      <c r="Z70" s="743"/>
      <c r="AA70" s="743"/>
      <c r="AB70" s="743"/>
      <c r="AC70" s="743"/>
      <c r="AD70" s="743"/>
      <c r="AE70" s="743"/>
      <c r="AF70" s="743"/>
      <c r="AG70" s="743"/>
      <c r="AH70" s="743"/>
      <c r="AI70" s="743"/>
      <c r="AJ70" s="743"/>
      <c r="AK70" s="743"/>
      <c r="AL70" s="743"/>
      <c r="AM70" s="743"/>
      <c r="AN70" s="743"/>
      <c r="AO70" s="743"/>
      <c r="AP70" s="743"/>
      <c r="AQ70" s="743"/>
      <c r="AR70" s="743"/>
      <c r="AS70" s="743"/>
      <c r="AT70" s="743"/>
      <c r="AU70" s="743"/>
    </row>
    <row r="71" spans="1:47" ht="30.6" customHeight="1">
      <c r="B71" s="744" t="s">
        <v>95</v>
      </c>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4"/>
      <c r="AF71" s="744"/>
      <c r="AG71" s="744"/>
      <c r="AH71" s="744"/>
      <c r="AI71" s="744"/>
      <c r="AJ71" s="744"/>
      <c r="AK71" s="744"/>
      <c r="AL71" s="744"/>
      <c r="AM71" s="744"/>
      <c r="AN71" s="744"/>
      <c r="AO71" s="744"/>
      <c r="AP71" s="744"/>
      <c r="AQ71" s="744"/>
      <c r="AR71" s="744"/>
      <c r="AS71" s="744"/>
      <c r="AT71" s="744"/>
      <c r="AU71" s="744"/>
    </row>
    <row r="72" spans="1:47">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row>
    <row r="73" spans="1:47">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row>
    <row r="74" spans="1:47">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row>
    <row r="75" spans="1:47">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row>
    <row r="76" spans="1:47">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row>
    <row r="77" spans="1:47">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row>
    <row r="78" spans="1:47">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row>
    <row r="79" spans="1:47">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row>
    <row r="80" spans="1:47">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row>
    <row r="81" spans="1:47">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row>
    <row r="82" spans="1:47">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row>
    <row r="83" spans="1:47">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row>
    <row r="84" spans="1:47">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row>
    <row r="85" spans="1:47">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row>
    <row r="86" spans="1:47">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row>
    <row r="87" spans="1:47">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row>
    <row r="88" spans="1:47">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row>
    <row r="89" spans="1:47">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row>
    <row r="90" spans="1:47">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row>
    <row r="91" spans="1:47">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row>
    <row r="92" spans="1:47">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row>
    <row r="93" spans="1:47">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row>
    <row r="94" spans="1:47">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row>
    <row r="95" spans="1:47">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row>
    <row r="96" spans="1:47">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row>
    <row r="97" spans="1:47">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row>
    <row r="98" spans="1:47">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row>
    <row r="99" spans="1:47">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row>
    <row r="100" spans="1:47">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row>
    <row r="101" spans="1:47">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row>
    <row r="102" spans="1:47">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row>
    <row r="103" spans="1:47">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row>
    <row r="104" spans="1:47">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row>
    <row r="105" spans="1:47">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row>
    <row r="106" spans="1:47">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row>
    <row r="107" spans="1:47">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row>
    <row r="108" spans="1:47">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row>
    <row r="109" spans="1:47">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row>
    <row r="110" spans="1:47">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row>
    <row r="111" spans="1:47">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row>
    <row r="112" spans="1:47">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row>
    <row r="113" spans="1:47">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row>
    <row r="114" spans="1:47">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row>
    <row r="115" spans="1:47">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row>
    <row r="116" spans="1:47">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row>
    <row r="117" spans="1:47">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row>
    <row r="118" spans="1:47">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row>
    <row r="119" spans="1:47">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row>
    <row r="120" spans="1:47">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row>
    <row r="121" spans="1:47">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row>
    <row r="122" spans="1:47">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row>
    <row r="123" spans="1:47">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row>
    <row r="124" spans="1:47">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row>
    <row r="125" spans="1:47">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row>
    <row r="126" spans="1:47">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row>
    <row r="127" spans="1:47">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row>
    <row r="128" spans="1:47">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row>
    <row r="129" spans="1:47">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row>
    <row r="130" spans="1:47">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row>
    <row r="131" spans="1:47">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row>
    <row r="132" spans="1:47">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row>
    <row r="133" spans="1:47">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row>
    <row r="134" spans="1:47">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row>
    <row r="135" spans="1:47">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row>
    <row r="136" spans="1:47">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row>
    <row r="137" spans="1:47">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row>
    <row r="138" spans="1:47">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row>
    <row r="139" spans="1:47">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row>
    <row r="140" spans="1:47">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row>
    <row r="141" spans="1:47">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row>
    <row r="142" spans="1:47">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row>
    <row r="143" spans="1:47">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row>
    <row r="144" spans="1:47">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row>
    <row r="145" spans="1:47">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row>
    <row r="146" spans="1:47">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row>
    <row r="147" spans="1:47">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row>
    <row r="148" spans="1:47">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row>
    <row r="149" spans="1:47">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row>
    <row r="150" spans="1:47">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row>
    <row r="151" spans="1:47">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row>
    <row r="152" spans="1:47">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row>
    <row r="153" spans="1:47">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row>
    <row r="154" spans="1:47">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row>
    <row r="155" spans="1:47">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row>
    <row r="156" spans="1:47">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row>
    <row r="157" spans="1:47">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row>
    <row r="158" spans="1:47">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row>
    <row r="159" spans="1:47">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row>
    <row r="160" spans="1:47">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row>
    <row r="161" spans="1:47">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row>
    <row r="162" spans="1:47">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row>
    <row r="163" spans="1:47">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row>
    <row r="164" spans="1:47">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row>
    <row r="165" spans="1:47">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row>
    <row r="166" spans="1:47">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row>
    <row r="167" spans="1:47">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row>
    <row r="168" spans="1:47">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row>
    <row r="169" spans="1:47">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row>
    <row r="170" spans="1:47">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row>
    <row r="171" spans="1:47">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row>
    <row r="172" spans="1:47">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row>
    <row r="173" spans="1:47">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row>
    <row r="174" spans="1:47">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row>
    <row r="175" spans="1:47">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row>
    <row r="176" spans="1:47">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row>
    <row r="177" spans="1:47">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row>
    <row r="178" spans="1:47">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row>
    <row r="179" spans="1:47">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row>
    <row r="180" spans="1:47">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row>
    <row r="181" spans="1:47">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row>
    <row r="182" spans="1:47">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row>
    <row r="183" spans="1:47">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row>
    <row r="184" spans="1:47">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row>
    <row r="185" spans="1:47">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row>
    <row r="186" spans="1:47">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row>
    <row r="187" spans="1:47">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row>
    <row r="188" spans="1:47">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row>
    <row r="189" spans="1:47">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row>
    <row r="190" spans="1:47">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row>
    <row r="191" spans="1:47">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row>
    <row r="192" spans="1:47">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row>
    <row r="193" spans="1:47">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row>
    <row r="194" spans="1:47">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row>
    <row r="195" spans="1:47">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row>
    <row r="196" spans="1:47">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row>
    <row r="197" spans="1:47">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row>
    <row r="198" spans="1:47">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row>
    <row r="199" spans="1:47">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row>
    <row r="200" spans="1:47">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row>
    <row r="201" spans="1:47">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row>
    <row r="202" spans="1:47">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row>
    <row r="203" spans="1:47">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row>
    <row r="204" spans="1:47">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row>
    <row r="205" spans="1:47">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row>
    <row r="206" spans="1:47">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row>
    <row r="207" spans="1:47">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row>
    <row r="208" spans="1:47">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row>
    <row r="209" spans="1:47">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row>
    <row r="210" spans="1:47">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row>
    <row r="211" spans="1:47">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row>
    <row r="212" spans="1:47">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row>
    <row r="213" spans="1:47">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row>
    <row r="214" spans="1:47">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row>
    <row r="215" spans="1:47">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row>
    <row r="216" spans="1:47">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row>
    <row r="217" spans="1:47">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row>
    <row r="218" spans="1:47">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row>
    <row r="219" spans="1:47">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row>
    <row r="220" spans="1:47">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row>
    <row r="221" spans="1:47">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row>
    <row r="222" spans="1:47">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row>
    <row r="223" spans="1:47">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row>
    <row r="224" spans="1:47">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row>
    <row r="225" spans="1:47">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row>
    <row r="226" spans="1:47">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row>
    <row r="227" spans="1:47">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row>
    <row r="228" spans="1:47">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row>
    <row r="229" spans="1:47">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row>
    <row r="230" spans="1:47">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row>
    <row r="231" spans="1:47">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row>
    <row r="232" spans="1:47">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row>
    <row r="233" spans="1:47">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row>
    <row r="234" spans="1:47">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row>
    <row r="235" spans="1:47">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row>
    <row r="236" spans="1:47">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row>
    <row r="237" spans="1:47">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row>
    <row r="238" spans="1:47">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row>
    <row r="239" spans="1:47">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row>
    <row r="240" spans="1:47">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row>
    <row r="241" spans="1:47">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row>
    <row r="242" spans="1:47">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row>
    <row r="243" spans="1:47">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row>
    <row r="244" spans="1:47">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row>
    <row r="245" spans="1:47">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row>
    <row r="246" spans="1:47">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row>
    <row r="247" spans="1:47">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row>
    <row r="248" spans="1:47">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row>
    <row r="249" spans="1:47">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row>
    <row r="250" spans="1:47">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row>
    <row r="251" spans="1:47">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row>
    <row r="252" spans="1:47">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row>
    <row r="253" spans="1:47">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row>
    <row r="254" spans="1:47">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row>
    <row r="255" spans="1:47">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row>
    <row r="256" spans="1:47">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row>
    <row r="257" spans="1:47">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row>
    <row r="258" spans="1:47">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row>
    <row r="259" spans="1:47">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row>
    <row r="260" spans="1:47">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row>
    <row r="261" spans="1:47">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row>
    <row r="262" spans="1:47">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row>
    <row r="263" spans="1:47">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row>
    <row r="264" spans="1:47">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row>
    <row r="265" spans="1:47">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row>
    <row r="266" spans="1:47">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row>
    <row r="267" spans="1:47">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row>
    <row r="268" spans="1:47">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row>
    <row r="269" spans="1:47">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row>
    <row r="270" spans="1:47">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row>
    <row r="271" spans="1:47">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row>
    <row r="272" spans="1:47">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row>
    <row r="273" spans="1:47">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row>
    <row r="274" spans="1:47">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row>
    <row r="275" spans="1:47">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row>
    <row r="276" spans="1:47">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row>
    <row r="277" spans="1:47">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row>
    <row r="278" spans="1:47">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row>
    <row r="279" spans="1:47">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row>
    <row r="280" spans="1:47">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row>
    <row r="281" spans="1:47">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row>
    <row r="282" spans="1:47">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row>
    <row r="283" spans="1:47">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row>
    <row r="284" spans="1:47">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row>
    <row r="285" spans="1:47">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row>
    <row r="286" spans="1:47">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row>
    <row r="287" spans="1:47">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row>
    <row r="288" spans="1:47">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row>
    <row r="289" spans="1:47">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row>
    <row r="290" spans="1:47">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row>
    <row r="291" spans="1:47">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row>
    <row r="292" spans="1:47">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row>
    <row r="293" spans="1:47">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row>
    <row r="294" spans="1:47">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row>
    <row r="295" spans="1:47">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row>
    <row r="296" spans="1:47">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row>
    <row r="297" spans="1:47">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row>
    <row r="298" spans="1:47">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row>
    <row r="299" spans="1:47">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row>
    <row r="300" spans="1:47">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row>
    <row r="301" spans="1:47">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row>
    <row r="302" spans="1:47">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row>
    <row r="303" spans="1:47">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row>
    <row r="304" spans="1:47">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row>
    <row r="305" spans="1:47">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row>
    <row r="306" spans="1:47">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row>
    <row r="307" spans="1:47">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row>
    <row r="308" spans="1:47">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row>
    <row r="309" spans="1:47">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row>
    <row r="310" spans="1:47">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row>
    <row r="311" spans="1:47">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row>
    <row r="312" spans="1:47">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row>
    <row r="313" spans="1:47">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row>
    <row r="314" spans="1:47">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row>
    <row r="315" spans="1:47">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row>
    <row r="316" spans="1:47">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row>
    <row r="317" spans="1:47">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row>
    <row r="318" spans="1:47">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row>
    <row r="319" spans="1:47">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row>
    <row r="320" spans="1:47">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row>
    <row r="321" spans="1:47">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row>
    <row r="322" spans="1:47">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row>
    <row r="323" spans="1:47">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row>
    <row r="324" spans="1:47">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row>
    <row r="325" spans="1:47">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row>
    <row r="326" spans="1:47">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row>
    <row r="327" spans="1:47">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row>
    <row r="328" spans="1:47">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row>
    <row r="329" spans="1:47">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row>
    <row r="330" spans="1:47">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row>
    <row r="331" spans="1:47">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row>
    <row r="332" spans="1:47">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row>
    <row r="333" spans="1:47">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row>
    <row r="334" spans="1:47">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row>
    <row r="335" spans="1:47">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row>
    <row r="336" spans="1:47">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row>
    <row r="337" spans="1:47">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row>
    <row r="338" spans="1:47">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row>
    <row r="339" spans="1:47">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row>
    <row r="340" spans="1:47">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row>
    <row r="341" spans="1:47">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row>
    <row r="342" spans="1:47">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row>
    <row r="343" spans="1:47">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row>
    <row r="344" spans="1:47">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row>
    <row r="345" spans="1:47">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row>
    <row r="346" spans="1:47">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row>
    <row r="347" spans="1:47">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row>
    <row r="348" spans="1:47">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row>
    <row r="349" spans="1:47">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row>
    <row r="350" spans="1:47">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row>
    <row r="351" spans="1:47">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row>
    <row r="352" spans="1:47">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row>
    <row r="353" spans="1:47">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row>
    <row r="354" spans="1:47">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row>
    <row r="355" spans="1:47">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row>
    <row r="356" spans="1:47">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row>
    <row r="357" spans="1:47">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row>
    <row r="358" spans="1:47">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row>
    <row r="359" spans="1:47">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row>
  </sheetData>
  <mergeCells count="83">
    <mergeCell ref="A7:A13"/>
    <mergeCell ref="B7:B13"/>
    <mergeCell ref="C7:C13"/>
    <mergeCell ref="D7:D13"/>
    <mergeCell ref="E7:E13"/>
    <mergeCell ref="A1:AU1"/>
    <mergeCell ref="A3:AU3"/>
    <mergeCell ref="A4:AU4"/>
    <mergeCell ref="A5:AU5"/>
    <mergeCell ref="A6:AU6"/>
    <mergeCell ref="F7:F13"/>
    <mergeCell ref="G7:G13"/>
    <mergeCell ref="H7:M7"/>
    <mergeCell ref="N7:S7"/>
    <mergeCell ref="T7:X8"/>
    <mergeCell ref="J9:M9"/>
    <mergeCell ref="O9:O13"/>
    <mergeCell ref="P9:S9"/>
    <mergeCell ref="T9:T13"/>
    <mergeCell ref="AD7:AH8"/>
    <mergeCell ref="AI7:AM8"/>
    <mergeCell ref="AN7:AT8"/>
    <mergeCell ref="AU7:AU13"/>
    <mergeCell ref="H8:H13"/>
    <mergeCell ref="I8:M8"/>
    <mergeCell ref="N8:N13"/>
    <mergeCell ref="O8:S8"/>
    <mergeCell ref="I9:I13"/>
    <mergeCell ref="Y7:AC8"/>
    <mergeCell ref="AI9:AI13"/>
    <mergeCell ref="X10:X13"/>
    <mergeCell ref="Z10:AB10"/>
    <mergeCell ref="AC10:AC13"/>
    <mergeCell ref="AE10:AG10"/>
    <mergeCell ref="U9:X9"/>
    <mergeCell ref="Z9:AC9"/>
    <mergeCell ref="AD9:AD13"/>
    <mergeCell ref="AE9:AH9"/>
    <mergeCell ref="J10:K11"/>
    <mergeCell ref="L10:M11"/>
    <mergeCell ref="P10:Q11"/>
    <mergeCell ref="R10:S11"/>
    <mergeCell ref="U10:W10"/>
    <mergeCell ref="L12:L13"/>
    <mergeCell ref="M12:M13"/>
    <mergeCell ref="P12:P13"/>
    <mergeCell ref="Q12:Q13"/>
    <mergeCell ref="U11:U13"/>
    <mergeCell ref="V11:W11"/>
    <mergeCell ref="Z11:Z13"/>
    <mergeCell ref="AA11:AB11"/>
    <mergeCell ref="AO10:AS10"/>
    <mergeCell ref="AO11:AO13"/>
    <mergeCell ref="AP11:AS11"/>
    <mergeCell ref="AP12:AQ12"/>
    <mergeCell ref="AJ9:AM9"/>
    <mergeCell ref="AN9:AN13"/>
    <mergeCell ref="AO9:AT9"/>
    <mergeCell ref="AT10:AT13"/>
    <mergeCell ref="AM10:AM13"/>
    <mergeCell ref="AR12:AS12"/>
    <mergeCell ref="AE11:AE13"/>
    <mergeCell ref="AF11:AG11"/>
    <mergeCell ref="AJ11:AJ13"/>
    <mergeCell ref="AK11:AL11"/>
    <mergeCell ref="AH10:AH13"/>
    <mergeCell ref="AJ10:AL10"/>
    <mergeCell ref="B69:AU69"/>
    <mergeCell ref="B70:AU70"/>
    <mergeCell ref="B71:AU71"/>
    <mergeCell ref="AF12:AF13"/>
    <mergeCell ref="AG12:AG13"/>
    <mergeCell ref="AK12:AK13"/>
    <mergeCell ref="AL12:AL13"/>
    <mergeCell ref="R12:R13"/>
    <mergeCell ref="S12:S13"/>
    <mergeCell ref="V12:V13"/>
    <mergeCell ref="W12:W13"/>
    <mergeCell ref="AA12:AA13"/>
    <mergeCell ref="AB12:AB13"/>
    <mergeCell ref="J12:J13"/>
    <mergeCell ref="K12:K13"/>
    <mergeCell ref="Y9:Y13"/>
  </mergeCells>
  <pageMargins left="0.25" right="0.25" top="0.5" bottom="0.5" header="0" footer="0"/>
  <pageSetup paperSize="9" scale="31" fitToHeight="0" orientation="landscape" r:id="rId1"/>
  <headerFooter differentFirst="1" alignWithMargins="0">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TONG NGUON</vt:lpstr>
      <vt:lpstr>bieu theo chủ đầu tư</vt:lpstr>
      <vt:lpstr>Bieu 01_NSTW</vt:lpstr>
      <vt:lpstr>Sheet1</vt:lpstr>
      <vt:lpstr>Biểu 4 MTQG</vt:lpstr>
      <vt:lpstr>Bieu 03_Du an Quyet toan</vt:lpstr>
      <vt:lpstr>Bieu 04_ODA</vt:lpstr>
      <vt:lpstr>Bieu5a ODA (NSDP)</vt:lpstr>
      <vt:lpstr>Bieu số 5b ODA-NSTW</vt:lpstr>
      <vt:lpstr>Biểu 6 Khởi công mới</vt:lpstr>
      <vt:lpstr>Bieu 05_SDD, XSKT</vt:lpstr>
      <vt:lpstr>Biểu kèm theo KH 2025</vt:lpstr>
      <vt:lpstr>Bieu 03_CTMTQG</vt:lpstr>
      <vt:lpstr>Biểu số 4 CTMTQG</vt:lpstr>
      <vt:lpstr>Thu SĐat</vt:lpstr>
      <vt:lpstr>ND 57</vt:lpstr>
      <vt:lpstr>khv 2025 - CTMT</vt:lpstr>
      <vt:lpstr>'Bieu 01_NSTW'!Print_Area</vt:lpstr>
      <vt:lpstr>'Bieu 03_CTMTQG'!Print_Area</vt:lpstr>
      <vt:lpstr>'Bieu 03_Du an Quyet toan'!Print_Area</vt:lpstr>
      <vt:lpstr>'Biểu 4 MTQG'!Print_Area</vt:lpstr>
      <vt:lpstr>'Biểu 6 Khởi công mới'!Print_Area</vt:lpstr>
      <vt:lpstr>'Biểu kèm theo KH 2025'!Print_Area</vt:lpstr>
      <vt:lpstr>'Biểu số 4 CTMTQG'!Print_Area</vt:lpstr>
      <vt:lpstr>'Bieu số 5b ODA-NSTW'!Print_Area</vt:lpstr>
      <vt:lpstr>'bieu theo chủ đầu tư'!Print_Area</vt:lpstr>
      <vt:lpstr>'Bieu5a ODA (NSDP)'!Print_Area</vt:lpstr>
      <vt:lpstr>'ND 57'!Print_Area</vt:lpstr>
      <vt:lpstr>Sheet1!Print_Area</vt:lpstr>
      <vt:lpstr>'TONG NGUON'!Print_Area</vt:lpstr>
      <vt:lpstr>'Bieu 01_NSTW'!Print_Titles</vt:lpstr>
      <vt:lpstr>'Bieu 03_CTMTQG'!Print_Titles</vt:lpstr>
      <vt:lpstr>'Biểu kèm theo KH 2025'!Print_Titles</vt:lpstr>
      <vt:lpstr>'Biểu số 4 CTMTQG'!Print_Titles</vt:lpstr>
      <vt:lpstr>'Bieu số 5b ODA-NSTW'!Print_Titles</vt:lpstr>
      <vt:lpstr>'Bieu5a ODA (NSDP)'!Print_Titles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An</dc:creator>
  <cp:lastModifiedBy>Admin</cp:lastModifiedBy>
  <cp:lastPrinted>2024-12-25T08:04:53Z</cp:lastPrinted>
  <dcterms:created xsi:type="dcterms:W3CDTF">2008-01-03T14:32:10Z</dcterms:created>
  <dcterms:modified xsi:type="dcterms:W3CDTF">2024-12-25T08:05:17Z</dcterms:modified>
</cp:coreProperties>
</file>